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8195" windowHeight="11010"/>
  </bookViews>
  <sheets>
    <sheet name="Последний" sheetId="2" r:id="rId1"/>
    <sheet name="Лист1" sheetId="1" r:id="rId2"/>
  </sheets>
  <definedNames>
    <definedName name="_xlnm._FilterDatabase" localSheetId="0" hidden="1">Последний!$A$13:$N$97</definedName>
    <definedName name="_xlnm.Print_Area" localSheetId="1">Лист1!$A$1:$L$80</definedName>
    <definedName name="_xlnm.Print_Area" localSheetId="0">Последний!$A$2:$L$97</definedName>
  </definedNames>
  <calcPr calcId="152511"/>
</workbook>
</file>

<file path=xl/calcChain.xml><?xml version="1.0" encoding="utf-8"?>
<calcChain xmlns="http://schemas.openxmlformats.org/spreadsheetml/2006/main">
  <c r="H130" i="2" l="1"/>
  <c r="I97" i="2"/>
  <c r="I95" i="2"/>
  <c r="K75" i="2"/>
  <c r="J75" i="2"/>
  <c r="I75" i="2"/>
  <c r="K90" i="2"/>
  <c r="K83" i="2"/>
  <c r="K74" i="2"/>
  <c r="J90" i="2"/>
  <c r="I90" i="2"/>
  <c r="J74" i="2"/>
  <c r="I74" i="2"/>
  <c r="F97" i="2" l="1"/>
  <c r="M91" i="2"/>
  <c r="H96" i="2"/>
  <c r="H89" i="2"/>
  <c r="H90" i="2"/>
  <c r="H91" i="2"/>
  <c r="H92" i="2"/>
  <c r="H94" i="2"/>
  <c r="H95" i="2"/>
  <c r="M83" i="2"/>
  <c r="H86" i="2"/>
  <c r="H87" i="2"/>
  <c r="H88" i="2"/>
  <c r="H85" i="2"/>
  <c r="N79" i="2"/>
  <c r="M79" i="2"/>
  <c r="N66" i="2"/>
  <c r="M66" i="2"/>
  <c r="H79" i="2"/>
  <c r="H80" i="2"/>
  <c r="H81" i="2"/>
  <c r="H83" i="2"/>
  <c r="H84" i="2"/>
  <c r="H77" i="2"/>
  <c r="H78" i="2"/>
  <c r="H76" i="2"/>
  <c r="G97" i="2"/>
  <c r="J97" i="2"/>
  <c r="K97" i="2"/>
  <c r="H97" i="2" l="1"/>
  <c r="I131" i="2" l="1"/>
  <c r="J131" i="2"/>
  <c r="K131" i="2"/>
  <c r="H131" i="2"/>
  <c r="I140" i="2"/>
  <c r="J140" i="2"/>
  <c r="K140" i="2"/>
  <c r="H140" i="2"/>
  <c r="I139" i="2"/>
  <c r="J139" i="2"/>
  <c r="K139" i="2"/>
  <c r="H139" i="2"/>
  <c r="I142" i="2"/>
  <c r="J142" i="2"/>
  <c r="K142" i="2"/>
  <c r="H142" i="2"/>
  <c r="I137" i="2" l="1"/>
  <c r="J137" i="2"/>
  <c r="K137" i="2"/>
  <c r="H137" i="2" l="1"/>
  <c r="I135" i="2"/>
  <c r="J135" i="2"/>
  <c r="H135" i="2"/>
  <c r="K135" i="2" l="1"/>
  <c r="J138" i="2" l="1"/>
  <c r="K138" i="2"/>
  <c r="I138" i="2"/>
  <c r="I132" i="2"/>
  <c r="J132" i="2" l="1"/>
  <c r="K132" i="2"/>
  <c r="H132" i="2"/>
  <c r="I136" i="2"/>
  <c r="J136" i="2"/>
  <c r="K136" i="2"/>
  <c r="I134" i="2"/>
  <c r="J134" i="2"/>
  <c r="K134" i="2"/>
  <c r="I133" i="2"/>
  <c r="J133" i="2"/>
  <c r="K133" i="2"/>
  <c r="I130" i="2"/>
  <c r="J130" i="2"/>
  <c r="K130" i="2"/>
  <c r="H133" i="2"/>
  <c r="H134" i="2"/>
  <c r="H138" i="2"/>
  <c r="H141" i="2"/>
  <c r="H136" i="2"/>
  <c r="J144" i="2" l="1"/>
  <c r="H144" i="2"/>
  <c r="K144" i="2"/>
  <c r="I144" i="2"/>
  <c r="K141" i="2"/>
  <c r="J141" i="2"/>
  <c r="I141" i="2"/>
  <c r="I62" i="1" l="1"/>
  <c r="I61" i="1"/>
  <c r="I55" i="1"/>
  <c r="I89" i="1" l="1"/>
  <c r="J89" i="1"/>
  <c r="K89" i="1"/>
  <c r="H89" i="1"/>
  <c r="H88" i="1"/>
  <c r="I86" i="1"/>
  <c r="J86" i="1"/>
  <c r="K86" i="1"/>
  <c r="H80" i="1" l="1"/>
  <c r="I80" i="1" l="1"/>
  <c r="J80" i="1"/>
  <c r="K80" i="1"/>
  <c r="G80" i="1"/>
  <c r="F80" i="1"/>
  <c r="H87" i="1" l="1"/>
  <c r="H86" i="1"/>
  <c r="I88" i="1" l="1"/>
  <c r="J88" i="1"/>
  <c r="K88" i="1"/>
  <c r="I87" i="1"/>
  <c r="J87" i="1"/>
  <c r="K87" i="1"/>
</calcChain>
</file>

<file path=xl/sharedStrings.xml><?xml version="1.0" encoding="utf-8"?>
<sst xmlns="http://schemas.openxmlformats.org/spreadsheetml/2006/main" count="667" uniqueCount="306">
  <si>
    <t>Финансовый орган</t>
  </si>
  <si>
    <t>Финансовое управление администрации муниципального образования "Город Майкоп"</t>
  </si>
  <si>
    <t>Наименование бюджета</t>
  </si>
  <si>
    <t>(публично-правового образования)</t>
  </si>
  <si>
    <t>Единица измерения</t>
  </si>
  <si>
    <t>тыс. руб.</t>
  </si>
  <si>
    <t>Классификация доходов бюджетов</t>
  </si>
  <si>
    <t>код</t>
  </si>
  <si>
    <t>наименование</t>
  </si>
  <si>
    <t>Наименование главного администратора доходов бюджета муниципального образования</t>
  </si>
  <si>
    <t>Прогноз доходов бюджета</t>
  </si>
  <si>
    <t>048 1 12 01000 01 0000 120</t>
  </si>
  <si>
    <t>048 1 16 00000 00 0000 000</t>
  </si>
  <si>
    <t>060 1 16 00000 04 0000 000</t>
  </si>
  <si>
    <t>076 1 16 00000 04 0000 000</t>
  </si>
  <si>
    <t>081 1 16 00000 04 0000 000</t>
  </si>
  <si>
    <t>100 1 03 02000 01 0000 110</t>
  </si>
  <si>
    <t>106 1 16 00000 00 0000 000</t>
  </si>
  <si>
    <t>141 1 16 00000 00 0000 000</t>
  </si>
  <si>
    <t>157 1 16 00000 00 0000 000</t>
  </si>
  <si>
    <t>160 1 16 00000 00 0000 000</t>
  </si>
  <si>
    <t>161 1 16 00000 00 0000 000</t>
  </si>
  <si>
    <t>182 1 01 02000 01 0000 110</t>
  </si>
  <si>
    <t>182 1 05 01000 00 0000 110</t>
  </si>
  <si>
    <t>182 1 06 01020 04 0000 110</t>
  </si>
  <si>
    <t>182 1 06 02000 02 0000 110</t>
  </si>
  <si>
    <t>182 1 06 06000 00 0000 110</t>
  </si>
  <si>
    <t>182 1 07 01020 01 0000 110</t>
  </si>
  <si>
    <t>182 1 08 03010 01 0000 110</t>
  </si>
  <si>
    <t>182 1 16 00000 00 0000 140</t>
  </si>
  <si>
    <t>188 1 16 00000 00 0000 000</t>
  </si>
  <si>
    <t>318 1 16 00000 00 0000 000</t>
  </si>
  <si>
    <t>321 1 16 00000 00 0000 000</t>
  </si>
  <si>
    <t>322 1 16 00000 00 0000 000</t>
  </si>
  <si>
    <t>498 1 16 00000 00 0000 000</t>
  </si>
  <si>
    <t>802 1 16 00000 00 0000 000</t>
  </si>
  <si>
    <t>843 1 16 00000 00 0000 000</t>
  </si>
  <si>
    <t>844 1 16 00000 00 0000 000</t>
  </si>
  <si>
    <t>845 1 16 00000 00 0000 000</t>
  </si>
  <si>
    <t>846 1 16 00000 00 0000 000</t>
  </si>
  <si>
    <t>852 1 16 00000 00 0000 000</t>
  </si>
  <si>
    <t>868 1 16 00000 00 0000 000</t>
  </si>
  <si>
    <t>908 1 11 05012 04 0000 120</t>
  </si>
  <si>
    <t>908 1 11 05024 04 0000 120</t>
  </si>
  <si>
    <t>908 1 11 05074 04 0000 120</t>
  </si>
  <si>
    <t>908 1 11 07014 04 0000 120</t>
  </si>
  <si>
    <t>908 1 14 02043 04 0000 410</t>
  </si>
  <si>
    <t>908 1 14 06012 04 0000 430</t>
  </si>
  <si>
    <t>908 1 14 06024 04 0000 430</t>
  </si>
  <si>
    <t>908 1 17 05040 04 0000 180</t>
  </si>
  <si>
    <t>913 1 15 02040 04 0000 140</t>
  </si>
  <si>
    <t>913 1 16 00000 00 0000 140</t>
  </si>
  <si>
    <t>916 1 08 07150 01 0000 110</t>
  </si>
  <si>
    <t>916 1 15 02040 04 0000 140</t>
  </si>
  <si>
    <t xml:space="preserve"> налог на доходы физических лиц  </t>
  </si>
  <si>
    <t>акцизы по подакцизным товарам (продукции), производимым на территории Российской Федерации</t>
  </si>
  <si>
    <t>плата за негативное воздействие на окружающую среду</t>
  </si>
  <si>
    <t xml:space="preserve"> штрафы, санкции, возмещение  ущерба</t>
  </si>
  <si>
    <t>штрафы, санкции, возмещение  ущерба</t>
  </si>
  <si>
    <t>налог, взимаемый в связи с применением упрощенной системы налогообложения</t>
  </si>
  <si>
    <t>единый  налог на вмененный доход для отдельных видов деятельности</t>
  </si>
  <si>
    <t>единый сельскохозяйственный  налог</t>
  </si>
  <si>
    <t xml:space="preserve"> налог, взимаемый  в связи с применением  патентной  системы налогообложения, зачисляемый в бюджеты городских округов</t>
  </si>
  <si>
    <t>налог на имущество физических лиц, взимаемый по ставкам,  применяемым к объектам налогообложения, расположенным в границах городских округов</t>
  </si>
  <si>
    <t>налог на имущество организаций</t>
  </si>
  <si>
    <t>земельный  налог</t>
  </si>
  <si>
    <t>налог на добычу общераспраспространенных полезных  ископаемых</t>
  </si>
  <si>
    <t xml:space="preserve"> государственная пошлина по делам, рассматриваемым в судах общей юрисдикции, мировыми судьями ( за исключением Верховного Суда Российской Федерации)</t>
  </si>
  <si>
    <t>доходы, получаемые в виде арендной  платы за земельные участки, государственная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</si>
  <si>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 автономных учреждений) 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</si>
  <si>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</si>
  <si>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</si>
  <si>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>доходы от реализации  имущества, находящегося  в собственности городских округов                        ( 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</si>
  <si>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</si>
  <si>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</si>
  <si>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прочие неналоговые доходы бюджетов городских округов</t>
  </si>
  <si>
    <t>платежи, взимаемые органами местного самоуправления (организациями) городских  округов за выполнение определенных  функций</t>
  </si>
  <si>
    <t>государственная пошлина за выдачу разрешения на установку рекламной конструкции</t>
  </si>
  <si>
    <t>Управление Федеральной службы по надзору в сфере природопользования по Краснодарскому краю и  РА</t>
  </si>
  <si>
    <t>Территориальный орган Федеральной службы по надзору в сфере здравоохранения и социального развития по РА</t>
  </si>
  <si>
    <t>Азово-Черноморское территориальное Управление Федерального агентства по рыболовству</t>
  </si>
  <si>
    <t>Управление Федеральной службы по ветеринарному и фитосанитарному надзору по Краснодарском краю и Республике Адыгея</t>
  </si>
  <si>
    <t>Управление Федерального казначейства по Республике Адыгея (Адыгея)</t>
  </si>
  <si>
    <t xml:space="preserve">Межрегиональное управление государственного автодорожного надзора по Краснодарскому краю и РА   Федеральной службы по надзору в сфере транспорта </t>
  </si>
  <si>
    <t xml:space="preserve"> Территориальный орган Федеральной службы государственной статистики по РА</t>
  </si>
  <si>
    <t xml:space="preserve"> Федеральная служба по регулированию алкогольного рынка</t>
  </si>
  <si>
    <t xml:space="preserve"> Управление Федеральной антимонопольной службы по РА</t>
  </si>
  <si>
    <t>Межрайонная инспекция ФНС №1 по РА</t>
  </si>
  <si>
    <t>Отдел Министерства  внутренних дел РФ по городу  Майкопу</t>
  </si>
  <si>
    <t>Управление Министерства юстиции РФ по РА</t>
  </si>
  <si>
    <t>Управление Федеральной службы судебных приставов  по РА</t>
  </si>
  <si>
    <t>Северо-Кавказское  управление Федеральной службы по по  экологическому технологическому  и атомному надзору</t>
  </si>
  <si>
    <t>Министерство здравоохранения РА</t>
  </si>
  <si>
    <t>Министерство строительства, транспорта и дорожного хозяйства РА</t>
  </si>
  <si>
    <t>Управление по охране и использованию объектов животного мира и водных биологических ресурсов РА</t>
  </si>
  <si>
    <t>Государственная инспекция по надзору за техническим состоянием самоходных машин и других видов техники РА (Гостехнадзор РА)</t>
  </si>
  <si>
    <t>Управление государственной инспекции по надзору за строительством зданий, сооружений и эксплатацией жилищного фонда РА</t>
  </si>
  <si>
    <t>Управление ветеринарии  РА</t>
  </si>
  <si>
    <t>Комитет по управлению имуществом МО"Город Майкоп"</t>
  </si>
  <si>
    <t>Администрация МО "Город Майкоп"</t>
  </si>
  <si>
    <t>182 1 05 02000 00 0000 110</t>
  </si>
  <si>
    <t>182 1 05 03000 00 0000 110</t>
  </si>
  <si>
    <t>182 1 05 04000 00 0000 110</t>
  </si>
  <si>
    <t>182 1 09 00000 00 0000 000</t>
  </si>
  <si>
    <t>задолженность и перерасчеты по отмененным налогам, сборам и иным обязательным платежам</t>
  </si>
  <si>
    <t>902 1 13 00000 00 0000 130</t>
  </si>
  <si>
    <t>доходы от оказания платных услуг (работ) и компенсации затрат государства</t>
  </si>
  <si>
    <t>Комитет по образованию Администрации МО "Город Майкоп"</t>
  </si>
  <si>
    <t>908 1 11 01000 00 0000 120</t>
  </si>
  <si>
    <t>908 1 11 05030 00 0000 120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</si>
  <si>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</si>
  <si>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908 1 13 00000 00 0000 130 </t>
  </si>
  <si>
    <t>908 1 16 00000 00 0000 000</t>
  </si>
  <si>
    <t>913 1 13 00000 00 0000 130</t>
  </si>
  <si>
    <t>916 1 13 00000 00 0000 130</t>
  </si>
  <si>
    <t>916 1 17 05040 04 0000 180</t>
  </si>
  <si>
    <t>917 1 13 00000 00 0000 130</t>
  </si>
  <si>
    <t>Управление ЖКХ и благоустройства Администрации МО "Город Майкоп"</t>
  </si>
  <si>
    <t>917 1 16 00000 00 0000 140</t>
  </si>
  <si>
    <t>Управление архитектуры и градостроительства МО "Город Майкоп"</t>
  </si>
  <si>
    <t>ИТОГО</t>
  </si>
  <si>
    <t>Муниципальное образование "Город Майкоп"</t>
  </si>
  <si>
    <t>Номер реес-тровой записи</t>
  </si>
  <si>
    <t>Реестр источников доходов бюджета муниципального образования "Город Майкоп"</t>
  </si>
  <si>
    <t>Наименова-ние группы источников доходов бюджетов / наименова-ние источника дохода бюджета</t>
  </si>
  <si>
    <t>100/налоговые и неналоговые доходы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</si>
  <si>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 </t>
  </si>
  <si>
    <t>115 свод</t>
  </si>
  <si>
    <t>116 свод</t>
  </si>
  <si>
    <t>113 свод</t>
  </si>
  <si>
    <t>823 1 16 00000 00 0000 000</t>
  </si>
  <si>
    <t>Центральная избирательная компания Республики Адыгея</t>
  </si>
  <si>
    <t>901 1 16  00000 00 0000 000</t>
  </si>
  <si>
    <t>Финансовое управление администрации МО "Город Майкоп"</t>
  </si>
  <si>
    <t>917 1 17 00000 00 0000 140</t>
  </si>
  <si>
    <t xml:space="preserve">прочие неналоговые доходы </t>
  </si>
  <si>
    <t>907 1 17 00000 00 0000 130</t>
  </si>
  <si>
    <t>Управление по чрезвычайным ситуациям Администрации МО "Город Майкоп"</t>
  </si>
  <si>
    <t>180 1 16 00000 00 0000 000</t>
  </si>
  <si>
    <t>Отдел Федеральной службы войск национальной гвардии РФ по РА</t>
  </si>
  <si>
    <t>117 свод</t>
  </si>
  <si>
    <t>Прогноз доходов бюджета на 2018 г. (текущий финансовый год)</t>
  </si>
  <si>
    <t>Кассовые поступления в текущем финансовом году (по состоянию на 01.11.2018г.)</t>
  </si>
  <si>
    <t>Оценка исполнения 2018 г. (текущий финансовый год)</t>
  </si>
  <si>
    <t>на 2019 г. (очередной финансовый год)</t>
  </si>
  <si>
    <t>на 2020 г. (первый год планового периода)</t>
  </si>
  <si>
    <t>на 2021 г. (второй год планового периода)</t>
  </si>
  <si>
    <t>( к проекту Решения   о бюджете муниципального образования на 2019 год и плановый период 2020 и 2021 годов)</t>
  </si>
  <si>
    <t>913 1 17 05040 04 0000 180</t>
  </si>
  <si>
    <t>919 1 16 00000  00 0000 140</t>
  </si>
  <si>
    <t>Контрольно-счетная палата муниципального образования "Город Майкоп"</t>
  </si>
  <si>
    <t>Управление по охране и использованию объектов культурного наследия Республики Адыгея</t>
  </si>
  <si>
    <t>847 1 16 00000 00 0000 000</t>
  </si>
  <si>
    <t>Управление Федеральной службы по надзору в сфере защиты прав потребителей и благополучия человека  по РА</t>
  </si>
  <si>
    <t>Управление Федеральной службы государственной регистрации, кадастра и картографии по РА</t>
  </si>
  <si>
    <t xml:space="preserve"> Управление природных ресурсов и охраны окружающей среды РА</t>
  </si>
  <si>
    <t>Комитет по физической культуре и спорту  МО "Город Майкоп"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</si>
  <si>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</si>
  <si>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906 1 14 02042 04 0000 440</t>
  </si>
  <si>
    <t>912 1 13 00000 00 0000 130</t>
  </si>
  <si>
    <t>Управление сельского хозяйства Администрации МО "Город Майкоп"</t>
  </si>
  <si>
    <t>114 свод</t>
  </si>
  <si>
    <t>112 свод</t>
  </si>
  <si>
    <t>111 свод</t>
  </si>
  <si>
    <t>109 свод</t>
  </si>
  <si>
    <t>108 свод</t>
  </si>
  <si>
    <t>107 свод</t>
  </si>
  <si>
    <t>106 свод</t>
  </si>
  <si>
    <t>105 свод</t>
  </si>
  <si>
    <t>103 свод</t>
  </si>
  <si>
    <t>101 свод</t>
  </si>
  <si>
    <t>908 1 11 09044 00 0000 120</t>
  </si>
  <si>
    <t>913 1 11 09044 00 0000 120</t>
  </si>
  <si>
    <t>Министерство образования и науки РА</t>
  </si>
  <si>
    <t>Управление по обеспечению деятельности мировых судей РА</t>
  </si>
  <si>
    <t>908 1 14 03040 04 0000 410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</si>
  <si>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</si>
  <si>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917 1 11 05034 04 0000 120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</si>
  <si>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</si>
  <si>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</si>
  <si>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Штрафы, санкции, возмещение  ущерба</t>
  </si>
  <si>
    <t>Акцизы по подакцизным товарам (продукции), производимым на территории Российской Федерации</t>
  </si>
  <si>
    <t xml:space="preserve"> Налог на доходы физических лиц  </t>
  </si>
  <si>
    <t>Налог, взимаемый в связи с применением упрощенной системы налогообложения</t>
  </si>
  <si>
    <t>Единый  налог на вмененный доход для отдельных видов деятельности</t>
  </si>
  <si>
    <t>Единый сельскохозяйственный  налог</t>
  </si>
  <si>
    <t xml:space="preserve"> Налог, взимаемый  в связи с применением  патентной  системы налогообложения, зачисляемый в бюджеты городских округов</t>
  </si>
  <si>
    <t>Налог на имущество физических лиц, взимаемый по ставкам,  применяемым к объектам налогообложения, расположенным в границах городских округов</t>
  </si>
  <si>
    <t>Налог на имущество организаций</t>
  </si>
  <si>
    <t>Земельный  налог</t>
  </si>
  <si>
    <t>Налог на добычу общераспраспространенных полезных  ископаемых</t>
  </si>
  <si>
    <t>Задолженность и перерасчеты по отмененным налогам, сборам и иным обязательным платежам</t>
  </si>
  <si>
    <t>Доходы от оказания платных услуг  и компенсации затрат государства</t>
  </si>
  <si>
    <t>Доходы, получаемые в виде арендной  платы за земельные участки, государственная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</si>
  <si>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 автономных учреждений) 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</si>
  <si>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</si>
  <si>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</si>
  <si>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</si>
  <si>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за выдачу разрешения на установку рекламной конструкции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</si>
  <si>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</si>
  <si>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908 1 11 01040 04 0000 120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</si>
  <si>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</si>
  <si>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Прочие поступления  от использования имущества, находящегося в собственности городских округов(за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</si>
  <si>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Финансовое управление Администрации муниципального образования "Город Майкоп"</t>
  </si>
  <si>
    <t>Финансовое управление Администрации МО "Город Майкоп"</t>
  </si>
  <si>
    <t>Южное межрегиональное управление Федеральной службы по надзору в сфере природопользования</t>
  </si>
  <si>
    <t>Управление Федеральной налоговой службы по Республики Адыгея</t>
  </si>
  <si>
    <t xml:space="preserve"> Министерство  внутренних дел  по Республике Адыгея</t>
  </si>
  <si>
    <t>Управление лесами Республики Адыгея</t>
  </si>
  <si>
    <t>908 1 14 06000 04 0000 430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</si>
  <si>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</si>
  <si>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оказания информационных услуг  органами местного самоуправления городских округов, казенными учреждениями городских округов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</si>
  <si>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</si>
  <si>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913 1 11 09080 00 0000 120</t>
  </si>
  <si>
    <t>916 1 11 09080 00 0000 120</t>
  </si>
  <si>
    <t>(к проекту Решения о бюджете муниципального образования на 2024 год и плановый период 2025 и 2026 годов)</t>
  </si>
  <si>
    <t>Прогноз доходов бюджета на 2023 г. (текущий финансовый год)</t>
  </si>
  <si>
    <t>Кассовые поступления в текущем финансовом году (по состоянию на 01.10.2023 г.)</t>
  </si>
  <si>
    <t>Оценка исполнения 2023 г. (текущий финансовый год)</t>
  </si>
  <si>
    <t>на 2024 г. (очередной финансовый год)</t>
  </si>
  <si>
    <t>на 2025 г. (первый год планового периода)</t>
  </si>
  <si>
    <t>на 2026 г. (второй год планового периода)</t>
  </si>
  <si>
    <t>Управление Федеральной службы государственной статистики по Краснодарскому краю и Республике Адыгея</t>
  </si>
  <si>
    <t>182 1 03 02000 01 0000 110</t>
  </si>
  <si>
    <t>908 1 14 01040 04 0000 410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</si>
  <si>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</si>
  <si>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</si>
  <si>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Совет народных депутатов МО "Город Майкоп"</t>
  </si>
  <si>
    <t>Контрольно-счетная палата МО "Город Майкоп"</t>
  </si>
  <si>
    <t>048 1 16 10000 01 0000 140</t>
  </si>
  <si>
    <t>157 1 16 00000 00 0000 140</t>
  </si>
  <si>
    <t>188 1 16 00000 00 0000 140</t>
  </si>
  <si>
    <t>804 1 16 00000 00 0000 140</t>
  </si>
  <si>
    <t>834 1 16 00000 00 0000 140</t>
  </si>
  <si>
    <t>837 1 16 00000 00 0000 140</t>
  </si>
  <si>
    <t>901 1 13  00000 00 0000 130</t>
  </si>
  <si>
    <t>902 1 14 00000 00 0000 440</t>
  </si>
  <si>
    <t>902 1 16 00000 00 0000 140</t>
  </si>
  <si>
    <t>908 1 13 00000 00 0000 130</t>
  </si>
  <si>
    <t>908 1 16 00000 00 0000 140</t>
  </si>
  <si>
    <t>916 1 13 01074 00 0000 130</t>
  </si>
  <si>
    <t>918 1 13 00000 00 0000 130</t>
  </si>
  <si>
    <t>919 1 13 00000 00 0000 130</t>
  </si>
  <si>
    <t>919 1 16 00000 00 0000 140</t>
  </si>
  <si>
    <t>901 2 02 15002 04 0000 150</t>
  </si>
  <si>
    <t xml:space="preserve"> Дотации бюджетам городских округов на поддержку мер по обеспечению сбалансированности бюджетов</t>
  </si>
  <si>
    <t>Прочие дотации бюджетам городских округов</t>
  </si>
  <si>
    <t>901 2 02 19999 04 0000 150</t>
  </si>
  <si>
    <t>901 2 02 29999 040000 150</t>
  </si>
  <si>
    <t>Прочие субсидии бюджетам городских округов</t>
  </si>
  <si>
    <t>902 2 02 25098 04 0000 150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</si>
  <si>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</si>
  <si>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</si>
  <si>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902 2 02 25253 04 0000 150</t>
  </si>
  <si>
    <t>902 2 02 25179 04 0000 150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</si>
  <si>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</si>
  <si>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902 2 02 25304 04 0000 150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</si>
  <si>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</si>
  <si>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902 2 02 255140 4 0000 150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</si>
  <si>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</si>
  <si>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902 2 02 25750 04 0000 150</t>
  </si>
  <si>
    <t>Субсидии бюджетам городских округов на реализацию мероприятий по модернизации школьных систем образования</t>
  </si>
  <si>
    <t>902 2 02 29999 04 0000 150</t>
  </si>
  <si>
    <t>902 2 02 30024 04 0000 150</t>
  </si>
  <si>
    <t>Субвенции бюджетам городских округов на выполнение передаваемых полномочий субъектов Российской Федерации</t>
  </si>
  <si>
    <t>902 2 02 30027 04 0000 150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</si>
  <si>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</si>
  <si>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902 2 02 30029 04 0000 150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</si>
  <si>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</si>
  <si>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902 2 02 45303 04 0000 150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</si>
  <si>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</si>
  <si>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902 2 02 49999 04 0000 150</t>
  </si>
  <si>
    <t>Прочие межбюджетные трансферты, передаваемые бюджетам городских округов</t>
  </si>
  <si>
    <t>905 2 02 25467 04 0000 150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</si>
  <si>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</si>
  <si>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Управление культуры муниципального образования "Город Майкоп"</t>
  </si>
  <si>
    <t>905 2 02 25513 04 0000 150</t>
  </si>
  <si>
    <t>Субсидии бюджетам городских округов на развитие сети учреждений культурно-досугового типа</t>
  </si>
  <si>
    <t>200/безвозмездные поступления</t>
  </si>
  <si>
    <t>905 2 02 25519 04 0000 150</t>
  </si>
  <si>
    <t>Субсидии бюджетам городских округов на поддержку отрасли культуры</t>
  </si>
  <si>
    <t>905 2 02 30024 04 0000 150</t>
  </si>
  <si>
    <t>908 2 02 20299 04 0000 150</t>
  </si>
  <si>
    <t>Комитет по управлению имуществом муниципального образования "Город Майкоп"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</si>
  <si>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</si>
  <si>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908 2 02 20302 04 0000 150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</si>
  <si>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</si>
  <si>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908 2 02 25497 04 0000 150</t>
  </si>
  <si>
    <t>Субсидии бюджетам городских округов на реализацию мероприятий по обеспечению жильем молодых семей</t>
  </si>
  <si>
    <t>908 2 02 29999 04 0000 150</t>
  </si>
  <si>
    <t>908 2 02 35082 04 0000 150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</si>
  <si>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</si>
  <si>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913 2 02 29999 04 0000 150</t>
  </si>
  <si>
    <t>913 2 02 30024 04 0000150</t>
  </si>
  <si>
    <t>917 2 02 20077 04 0000 150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</si>
  <si>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</si>
  <si>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917 2 02 25113 04 0000 150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</si>
  <si>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</si>
  <si>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917 2 02 25555 04 0000 150</t>
  </si>
  <si>
    <t>Субсидии бюджетам городских округов на реализацию программ формирования современной городской среды</t>
  </si>
  <si>
    <t>917  2 02 29999 04 0000 150</t>
  </si>
  <si>
    <t>917 2 02 45424 04 0000 150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</si>
  <si>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</si>
  <si>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905 2 02 29999 04 0000 150</t>
  </si>
  <si>
    <t>917 2 02 25299 04 0000 150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</si>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</sst>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2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25" fillId="0" borderId="5">
      <alignment horizontal="right" shrinkToFit="1"/>
    </xf>
  </cellStyleXfs>
  <cellXfs count="92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0" fontId="9" fillId="0" borderId="0" xfId="0" applyFont="1"/>
    <xf numFmtId="164" fontId="0" fillId="0" borderId="0" xfId="0" applyNumberFormat="1"/>
    <xf numFmtId="0" fontId="8" fillId="0" borderId="0" xfId="0" applyFont="1"/>
    <xf numFmtId="3" fontId="0" fillId="0" borderId="0" xfId="0" applyNumberFormat="1"/>
    <xf numFmtId="3" fontId="9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/>
    <xf numFmtId="164" fontId="10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/>
    <xf numFmtId="164" fontId="8" fillId="0" borderId="0" xfId="0" applyNumberFormat="1" applyFont="1"/>
    <xf numFmtId="3" fontId="9" fillId="0" borderId="0" xfId="0" applyNumberFormat="1" applyFont="1"/>
    <xf numFmtId="164" fontId="9" fillId="0" borderId="0" xfId="0" applyNumberFormat="1" applyFont="1"/>
    <xf numFmtId="0" fontId="19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164" fontId="21" fillId="0" borderId="4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3" fillId="0" borderId="0" xfId="0" applyNumberFormat="1" applyFont="1"/>
    <xf numFmtId="164" fontId="18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0" fillId="0" borderId="0" xfId="0" applyFill="1"/>
    <xf numFmtId="4" fontId="25" fillId="0" borderId="5" xfId="1" applyNumberFormat="1" applyProtection="1">
      <alignment horizontal="right" shrinkToFit="1"/>
    </xf>
    <xf numFmtId="4" fontId="26" fillId="0" borderId="5" xfId="1" applyNumberFormat="1" applyFont="1" applyProtection="1">
      <alignment horizontal="right" shrinkToFit="1"/>
    </xf>
    <xf numFmtId="4" fontId="27" fillId="0" borderId="5" xfId="1" applyNumberFormat="1" applyFont="1" applyProtection="1">
      <alignment horizontal="right" shrinkToFi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/>
    <xf numFmtId="0" fontId="1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4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</cellXfs>
  <cellStyles count="2"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9"/>
  <sheetViews>
    <sheetView tabSelected="1" zoomScale="73" zoomScaleNormal="73" workbookViewId="0">
      <pane xSplit="3" ySplit="12" topLeftCell="D96" activePane="bottomRight" state="frozen"/>
      <selection pane="topRight" activeCell="D1" sqref="D1"/>
      <selection pane="bottomLeft" activeCell="A12" sqref="A12"/>
      <selection pane="bottomRight" activeCell="B89" sqref="B89:J89"/>
    </sheetView>
  </sheetViews>
  <sheetFormatPr defaultRowHeight="15" x14ac:dyDescent="0.25"/>
  <cols>
    <col min="1" max="1" width="6" customWidth="1"/>
    <col min="2" max="2" width="9.28515625" customWidth="1"/>
    <col min="3" max="3" width="27.140625" customWidth="1"/>
    <col min="4" max="4" width="29.7109375" customWidth="1"/>
    <col min="5" max="5" width="24.42578125" customWidth="1"/>
    <col min="6" max="6" width="12.42578125" customWidth="1"/>
    <col min="7" max="7" width="13.140625" customWidth="1"/>
    <col min="8" max="8" width="12.7109375" customWidth="1"/>
    <col min="9" max="9" width="12.140625" customWidth="1"/>
    <col min="10" max="10" width="12.42578125" customWidth="1"/>
    <col min="11" max="11" width="13.140625" customWidth="1"/>
    <col min="13" max="13" width="19.5703125" customWidth="1"/>
    <col min="14" max="14" width="37.5703125" customWidth="1"/>
  </cols>
  <sheetData>
    <row r="2" spans="1:12" ht="18.75" x14ac:dyDescent="0.25">
      <c r="A2" s="52" t="s">
        <v>123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x14ac:dyDescent="0.25">
      <c r="A3" s="53" t="s">
        <v>215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" ht="5.25" customHeight="1" x14ac:dyDescent="0.25"/>
    <row r="5" spans="1:12" ht="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8.75" customHeight="1" x14ac:dyDescent="0.25">
      <c r="A6" s="54" t="s">
        <v>0</v>
      </c>
      <c r="B6" s="55"/>
      <c r="C6" s="55"/>
      <c r="D6" s="56" t="s">
        <v>203</v>
      </c>
      <c r="E6" s="57"/>
      <c r="F6" s="57"/>
      <c r="G6" s="57"/>
      <c r="H6" s="57"/>
      <c r="I6" s="57"/>
      <c r="J6" s="57"/>
      <c r="K6" s="57"/>
    </row>
    <row r="7" spans="1:12" ht="18.75" customHeight="1" x14ac:dyDescent="0.25">
      <c r="A7" s="54" t="s">
        <v>2</v>
      </c>
      <c r="B7" s="55"/>
      <c r="C7" s="55"/>
      <c r="D7" s="58" t="s">
        <v>121</v>
      </c>
      <c r="E7" s="59"/>
      <c r="F7" s="59"/>
      <c r="G7" s="59"/>
      <c r="H7" s="59"/>
      <c r="I7" s="59"/>
      <c r="J7" s="59"/>
      <c r="K7" s="59"/>
    </row>
    <row r="8" spans="1:12" ht="12.75" customHeight="1" x14ac:dyDescent="0.25">
      <c r="A8" s="61" t="s">
        <v>3</v>
      </c>
      <c r="B8" s="62"/>
      <c r="C8" s="62"/>
      <c r="D8" s="60"/>
      <c r="E8" s="60"/>
      <c r="F8" s="60"/>
      <c r="G8" s="60"/>
      <c r="H8" s="60"/>
      <c r="I8" s="60"/>
      <c r="J8" s="60"/>
      <c r="K8" s="60"/>
    </row>
    <row r="9" spans="1:12" ht="18.75" customHeight="1" x14ac:dyDescent="0.25">
      <c r="A9" s="54" t="s">
        <v>4</v>
      </c>
      <c r="B9" s="55"/>
      <c r="C9" s="55"/>
      <c r="D9" s="64" t="s">
        <v>5</v>
      </c>
      <c r="E9" s="65"/>
      <c r="F9" s="65"/>
      <c r="G9" s="65"/>
      <c r="H9" s="65"/>
      <c r="I9" s="65"/>
      <c r="J9" s="65"/>
      <c r="K9" s="65"/>
    </row>
    <row r="10" spans="1:12" ht="10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ht="35.25" customHeight="1" x14ac:dyDescent="0.25">
      <c r="A11" s="66" t="s">
        <v>122</v>
      </c>
      <c r="B11" s="66" t="s">
        <v>124</v>
      </c>
      <c r="C11" s="67" t="s">
        <v>6</v>
      </c>
      <c r="D11" s="67"/>
      <c r="E11" s="67" t="s">
        <v>9</v>
      </c>
      <c r="F11" s="68" t="s">
        <v>216</v>
      </c>
      <c r="G11" s="68" t="s">
        <v>217</v>
      </c>
      <c r="H11" s="68" t="s">
        <v>218</v>
      </c>
      <c r="I11" s="67" t="s">
        <v>10</v>
      </c>
      <c r="J11" s="67"/>
      <c r="K11" s="67"/>
      <c r="L11" s="4"/>
    </row>
    <row r="12" spans="1:12" ht="71.25" customHeight="1" x14ac:dyDescent="0.25">
      <c r="A12" s="66"/>
      <c r="B12" s="66"/>
      <c r="C12" s="25" t="s">
        <v>7</v>
      </c>
      <c r="D12" s="26" t="s">
        <v>8</v>
      </c>
      <c r="E12" s="67"/>
      <c r="F12" s="68"/>
      <c r="G12" s="68"/>
      <c r="H12" s="68"/>
      <c r="I12" s="25" t="s">
        <v>219</v>
      </c>
      <c r="J12" s="25" t="s">
        <v>220</v>
      </c>
      <c r="K12" s="25" t="s">
        <v>221</v>
      </c>
      <c r="L12" s="4"/>
    </row>
    <row r="13" spans="1:12" ht="18.75" customHeight="1" x14ac:dyDescent="0.25">
      <c r="A13" s="32"/>
      <c r="B13" s="32"/>
      <c r="C13" s="34"/>
      <c r="D13" s="33"/>
      <c r="E13" s="33"/>
      <c r="F13" s="34"/>
      <c r="G13" s="34"/>
      <c r="H13" s="34"/>
      <c r="I13" s="34"/>
      <c r="J13" s="34"/>
      <c r="K13" s="34"/>
      <c r="L13" s="4"/>
    </row>
    <row r="14" spans="1:12" ht="53.25" customHeight="1" x14ac:dyDescent="0.25">
      <c r="A14" s="27">
        <v>1</v>
      </c>
      <c r="B14" s="28" t="s">
        <v>125</v>
      </c>
      <c r="C14" s="29" t="s">
        <v>11</v>
      </c>
      <c r="D14" s="30" t="s">
        <v>179</v>
      </c>
      <c r="E14" s="35" t="s">
        <v>205</v>
      </c>
      <c r="F14" s="41">
        <v>8923</v>
      </c>
      <c r="G14" s="42">
        <v>5699.8</v>
      </c>
      <c r="H14" s="42">
        <v>6499.8</v>
      </c>
      <c r="I14" s="42">
        <v>9467</v>
      </c>
      <c r="J14" s="42">
        <v>10044</v>
      </c>
      <c r="K14" s="42">
        <v>10445</v>
      </c>
      <c r="L14" s="4"/>
    </row>
    <row r="15" spans="1:12" ht="53.25" customHeight="1" x14ac:dyDescent="0.25">
      <c r="A15" s="27">
        <v>2</v>
      </c>
      <c r="B15" s="28" t="s">
        <v>125</v>
      </c>
      <c r="C15" s="29" t="s">
        <v>229</v>
      </c>
      <c r="D15" s="30" t="s">
        <v>180</v>
      </c>
      <c r="E15" s="35" t="s">
        <v>205</v>
      </c>
      <c r="F15" s="41"/>
      <c r="G15" s="42">
        <v>-21</v>
      </c>
      <c r="H15" s="42">
        <v>57.5</v>
      </c>
      <c r="I15" s="39"/>
      <c r="J15" s="39"/>
      <c r="K15" s="39"/>
      <c r="L15" s="4"/>
    </row>
    <row r="16" spans="1:12" ht="72" customHeight="1" x14ac:dyDescent="0.25">
      <c r="A16" s="27">
        <v>3</v>
      </c>
      <c r="B16" s="28" t="s">
        <v>125</v>
      </c>
      <c r="C16" s="29" t="s">
        <v>230</v>
      </c>
      <c r="D16" s="30" t="s">
        <v>180</v>
      </c>
      <c r="E16" s="35" t="s">
        <v>222</v>
      </c>
      <c r="F16" s="40"/>
      <c r="G16" s="42">
        <v>-20</v>
      </c>
      <c r="H16" s="42">
        <v>-20</v>
      </c>
      <c r="I16" s="39"/>
      <c r="J16" s="39"/>
      <c r="K16" s="39"/>
      <c r="L16" s="4"/>
    </row>
    <row r="17" spans="1:12" ht="43.5" customHeight="1" x14ac:dyDescent="0.25">
      <c r="A17" s="27">
        <v>4</v>
      </c>
      <c r="B17" s="28" t="s">
        <v>125</v>
      </c>
      <c r="C17" s="29" t="s">
        <v>22</v>
      </c>
      <c r="D17" s="30" t="s">
        <v>182</v>
      </c>
      <c r="E17" s="35" t="s">
        <v>206</v>
      </c>
      <c r="F17" s="41">
        <v>1000268</v>
      </c>
      <c r="G17" s="42">
        <v>689345.7</v>
      </c>
      <c r="H17" s="42">
        <v>1031330</v>
      </c>
      <c r="I17" s="42">
        <v>1117648</v>
      </c>
      <c r="J17" s="42">
        <v>1173530</v>
      </c>
      <c r="K17" s="42">
        <v>1229859</v>
      </c>
      <c r="L17" s="4"/>
    </row>
    <row r="18" spans="1:12" ht="43.5" customHeight="1" x14ac:dyDescent="0.25">
      <c r="A18" s="27">
        <v>5</v>
      </c>
      <c r="B18" s="28" t="s">
        <v>125</v>
      </c>
      <c r="C18" s="29" t="s">
        <v>223</v>
      </c>
      <c r="D18" s="30" t="s">
        <v>181</v>
      </c>
      <c r="E18" s="35" t="s">
        <v>206</v>
      </c>
      <c r="F18" s="41">
        <v>44525</v>
      </c>
      <c r="G18" s="42">
        <v>31895.1</v>
      </c>
      <c r="H18" s="42">
        <v>43343</v>
      </c>
      <c r="I18" s="42">
        <v>44601</v>
      </c>
      <c r="J18" s="42">
        <v>45957</v>
      </c>
      <c r="K18" s="42">
        <v>50058</v>
      </c>
      <c r="L18" s="4"/>
    </row>
    <row r="19" spans="1:12" ht="37.5" customHeight="1" x14ac:dyDescent="0.25">
      <c r="A19" s="27">
        <v>6</v>
      </c>
      <c r="B19" s="28" t="s">
        <v>125</v>
      </c>
      <c r="C19" s="29" t="s">
        <v>23</v>
      </c>
      <c r="D19" s="30" t="s">
        <v>183</v>
      </c>
      <c r="E19" s="35" t="s">
        <v>206</v>
      </c>
      <c r="F19" s="41">
        <v>497539</v>
      </c>
      <c r="G19" s="42">
        <v>361264.4</v>
      </c>
      <c r="H19" s="42">
        <v>478575</v>
      </c>
      <c r="I19" s="42">
        <v>524896</v>
      </c>
      <c r="J19" s="42">
        <v>547992</v>
      </c>
      <c r="K19" s="42">
        <v>572103</v>
      </c>
      <c r="L19" s="4"/>
    </row>
    <row r="20" spans="1:12" ht="41.25" customHeight="1" x14ac:dyDescent="0.25">
      <c r="A20" s="27">
        <v>7</v>
      </c>
      <c r="B20" s="28" t="s">
        <v>125</v>
      </c>
      <c r="C20" s="29" t="s">
        <v>100</v>
      </c>
      <c r="D20" s="30" t="s">
        <v>184</v>
      </c>
      <c r="E20" s="35" t="s">
        <v>206</v>
      </c>
      <c r="F20" s="41"/>
      <c r="G20" s="42">
        <v>-868.2</v>
      </c>
      <c r="H20" s="42">
        <v>-964</v>
      </c>
      <c r="I20" s="42"/>
      <c r="J20" s="42"/>
      <c r="K20" s="42"/>
      <c r="L20" s="4"/>
    </row>
    <row r="21" spans="1:12" ht="45" customHeight="1" x14ac:dyDescent="0.25">
      <c r="A21" s="27">
        <v>8</v>
      </c>
      <c r="B21" s="28" t="s">
        <v>125</v>
      </c>
      <c r="C21" s="29" t="s">
        <v>101</v>
      </c>
      <c r="D21" s="30" t="s">
        <v>185</v>
      </c>
      <c r="E21" s="35" t="s">
        <v>206</v>
      </c>
      <c r="F21" s="41">
        <v>19267</v>
      </c>
      <c r="G21" s="42">
        <v>19953.400000000001</v>
      </c>
      <c r="H21" s="42">
        <v>25647</v>
      </c>
      <c r="I21" s="42">
        <v>15735</v>
      </c>
      <c r="J21" s="42">
        <v>16396</v>
      </c>
      <c r="K21" s="42">
        <v>17068</v>
      </c>
      <c r="L21" s="4"/>
    </row>
    <row r="22" spans="1:12" ht="63.75" customHeight="1" x14ac:dyDescent="0.25">
      <c r="A22" s="27">
        <v>9</v>
      </c>
      <c r="B22" s="28" t="s">
        <v>125</v>
      </c>
      <c r="C22" s="29" t="s">
        <v>102</v>
      </c>
      <c r="D22" s="30" t="s">
        <v>186</v>
      </c>
      <c r="E22" s="35" t="s">
        <v>206</v>
      </c>
      <c r="F22" s="41">
        <v>38826</v>
      </c>
      <c r="G22" s="42">
        <v>27949.5</v>
      </c>
      <c r="H22" s="42">
        <v>35156</v>
      </c>
      <c r="I22" s="42">
        <v>47090</v>
      </c>
      <c r="J22" s="42">
        <v>49162</v>
      </c>
      <c r="K22" s="42">
        <v>51325</v>
      </c>
      <c r="L22" s="4"/>
    </row>
    <row r="23" spans="1:12" ht="72" customHeight="1" x14ac:dyDescent="0.25">
      <c r="A23" s="27">
        <v>10</v>
      </c>
      <c r="B23" s="28" t="s">
        <v>125</v>
      </c>
      <c r="C23" s="29" t="s">
        <v>24</v>
      </c>
      <c r="D23" s="30" t="s">
        <v>187</v>
      </c>
      <c r="E23" s="35" t="s">
        <v>206</v>
      </c>
      <c r="F23" s="41">
        <v>76467</v>
      </c>
      <c r="G23" s="42">
        <v>17263.5</v>
      </c>
      <c r="H23" s="42">
        <v>75061</v>
      </c>
      <c r="I23" s="42">
        <v>88814</v>
      </c>
      <c r="J23" s="42">
        <v>92633</v>
      </c>
      <c r="K23" s="42">
        <v>96060</v>
      </c>
      <c r="L23" s="4"/>
    </row>
    <row r="24" spans="1:12" ht="39" customHeight="1" x14ac:dyDescent="0.25">
      <c r="A24" s="27">
        <v>11</v>
      </c>
      <c r="B24" s="28" t="s">
        <v>125</v>
      </c>
      <c r="C24" s="29" t="s">
        <v>25</v>
      </c>
      <c r="D24" s="30" t="s">
        <v>188</v>
      </c>
      <c r="E24" s="35" t="s">
        <v>206</v>
      </c>
      <c r="F24" s="41">
        <v>107438</v>
      </c>
      <c r="G24" s="42">
        <v>83341</v>
      </c>
      <c r="H24" s="42">
        <v>111894</v>
      </c>
      <c r="I24" s="42">
        <v>116928</v>
      </c>
      <c r="J24" s="45">
        <v>128387</v>
      </c>
      <c r="K24" s="45">
        <v>140841</v>
      </c>
      <c r="L24" s="4"/>
    </row>
    <row r="25" spans="1:12" ht="39" customHeight="1" x14ac:dyDescent="0.25">
      <c r="A25" s="27">
        <v>12</v>
      </c>
      <c r="B25" s="28" t="s">
        <v>125</v>
      </c>
      <c r="C25" s="29" t="s">
        <v>26</v>
      </c>
      <c r="D25" s="30" t="s">
        <v>189</v>
      </c>
      <c r="E25" s="35" t="s">
        <v>206</v>
      </c>
      <c r="F25" s="41">
        <v>70166</v>
      </c>
      <c r="G25" s="42">
        <v>39664.1</v>
      </c>
      <c r="H25" s="42">
        <v>70095</v>
      </c>
      <c r="I25" s="42">
        <v>64627</v>
      </c>
      <c r="J25" s="42">
        <v>64627</v>
      </c>
      <c r="K25" s="42">
        <v>64627</v>
      </c>
      <c r="L25" s="4"/>
    </row>
    <row r="26" spans="1:12" ht="48" customHeight="1" x14ac:dyDescent="0.25">
      <c r="A26" s="27">
        <v>13</v>
      </c>
      <c r="B26" s="28" t="s">
        <v>125</v>
      </c>
      <c r="C26" s="29" t="s">
        <v>27</v>
      </c>
      <c r="D26" s="30" t="s">
        <v>190</v>
      </c>
      <c r="E26" s="35" t="s">
        <v>206</v>
      </c>
      <c r="F26" s="41">
        <v>10162</v>
      </c>
      <c r="G26" s="42">
        <v>5386.9</v>
      </c>
      <c r="H26" s="42">
        <v>8125</v>
      </c>
      <c r="I26" s="42">
        <v>8491</v>
      </c>
      <c r="J26" s="42">
        <v>8754</v>
      </c>
      <c r="K26" s="42">
        <v>9025</v>
      </c>
      <c r="L26" s="4"/>
    </row>
    <row r="27" spans="1:12" ht="81" customHeight="1" x14ac:dyDescent="0.25">
      <c r="A27" s="27">
        <v>14</v>
      </c>
      <c r="B27" s="28" t="s">
        <v>125</v>
      </c>
      <c r="C27" s="29" t="s">
        <v>28</v>
      </c>
      <c r="D27" s="30" t="s">
        <v>199</v>
      </c>
      <c r="E27" s="35" t="s">
        <v>206</v>
      </c>
      <c r="F27" s="41">
        <v>27542</v>
      </c>
      <c r="G27" s="42">
        <v>18891.5</v>
      </c>
      <c r="H27" s="42">
        <v>25427</v>
      </c>
      <c r="I27" s="42">
        <v>26673</v>
      </c>
      <c r="J27" s="42">
        <v>27740</v>
      </c>
      <c r="K27" s="42">
        <v>28850</v>
      </c>
      <c r="L27" s="4"/>
    </row>
    <row r="28" spans="1:12" ht="51" customHeight="1" x14ac:dyDescent="0.25">
      <c r="A28" s="27">
        <v>15</v>
      </c>
      <c r="B28" s="28" t="s">
        <v>125</v>
      </c>
      <c r="C28" s="29" t="s">
        <v>103</v>
      </c>
      <c r="D28" s="30" t="s">
        <v>191</v>
      </c>
      <c r="E28" s="35" t="s">
        <v>206</v>
      </c>
      <c r="F28" s="40"/>
      <c r="G28" s="42">
        <v>3</v>
      </c>
      <c r="H28" s="42">
        <v>3</v>
      </c>
      <c r="I28" s="42"/>
      <c r="J28" s="42"/>
      <c r="K28" s="42"/>
      <c r="L28" s="4"/>
    </row>
    <row r="29" spans="1:12" ht="52.5" customHeight="1" x14ac:dyDescent="0.25">
      <c r="A29" s="27">
        <v>16</v>
      </c>
      <c r="B29" s="28" t="s">
        <v>125</v>
      </c>
      <c r="C29" s="29" t="s">
        <v>29</v>
      </c>
      <c r="D29" s="30" t="s">
        <v>180</v>
      </c>
      <c r="E29" s="35" t="s">
        <v>206</v>
      </c>
      <c r="F29" s="40"/>
      <c r="G29" s="42">
        <v>1</v>
      </c>
      <c r="H29" s="42">
        <v>1</v>
      </c>
      <c r="I29" s="39"/>
      <c r="J29" s="39"/>
      <c r="K29" s="39"/>
      <c r="L29" s="4"/>
    </row>
    <row r="30" spans="1:12" ht="40.5" customHeight="1" x14ac:dyDescent="0.25">
      <c r="A30" s="27">
        <v>17</v>
      </c>
      <c r="B30" s="28" t="s">
        <v>125</v>
      </c>
      <c r="C30" s="29" t="s">
        <v>231</v>
      </c>
      <c r="D30" s="30" t="s">
        <v>180</v>
      </c>
      <c r="E30" s="35" t="s">
        <v>207</v>
      </c>
      <c r="F30" s="41">
        <v>1039.4000000000001</v>
      </c>
      <c r="G30" s="42">
        <v>-216.5</v>
      </c>
      <c r="H30" s="42">
        <v>71.400000000000006</v>
      </c>
      <c r="I30" s="42">
        <v>419.9</v>
      </c>
      <c r="J30" s="42">
        <v>419.9</v>
      </c>
      <c r="K30" s="42">
        <v>419.9</v>
      </c>
      <c r="L30" s="4"/>
    </row>
    <row r="31" spans="1:12" ht="35.25" customHeight="1" x14ac:dyDescent="0.25">
      <c r="A31" s="27">
        <v>18</v>
      </c>
      <c r="B31" s="28" t="s">
        <v>125</v>
      </c>
      <c r="C31" s="29" t="s">
        <v>232</v>
      </c>
      <c r="D31" s="30" t="s">
        <v>180</v>
      </c>
      <c r="E31" s="35" t="s">
        <v>173</v>
      </c>
      <c r="F31" s="41">
        <v>11.1</v>
      </c>
      <c r="G31" s="42">
        <v>30.3</v>
      </c>
      <c r="H31" s="42">
        <v>80.3</v>
      </c>
      <c r="I31" s="42">
        <v>27.83</v>
      </c>
      <c r="J31" s="42">
        <v>5.85</v>
      </c>
      <c r="K31" s="42">
        <v>4.3</v>
      </c>
      <c r="L31" s="4"/>
    </row>
    <row r="32" spans="1:12" ht="44.25" customHeight="1" x14ac:dyDescent="0.25">
      <c r="A32" s="27">
        <v>19</v>
      </c>
      <c r="B32" s="28" t="s">
        <v>125</v>
      </c>
      <c r="C32" s="29" t="s">
        <v>233</v>
      </c>
      <c r="D32" s="30" t="s">
        <v>180</v>
      </c>
      <c r="E32" s="35" t="s">
        <v>174</v>
      </c>
      <c r="F32" s="41">
        <v>4142.8</v>
      </c>
      <c r="G32" s="42">
        <v>3506.5</v>
      </c>
      <c r="H32" s="42">
        <v>3608.2</v>
      </c>
      <c r="I32" s="42">
        <v>6143</v>
      </c>
      <c r="J32" s="42">
        <v>6143</v>
      </c>
      <c r="K32" s="42">
        <v>6143</v>
      </c>
      <c r="L32" s="4"/>
    </row>
    <row r="33" spans="1:12" ht="25.5" x14ac:dyDescent="0.25">
      <c r="A33" s="27">
        <v>20</v>
      </c>
      <c r="B33" s="28" t="s">
        <v>125</v>
      </c>
      <c r="C33" s="29" t="s">
        <v>234</v>
      </c>
      <c r="D33" s="30" t="s">
        <v>180</v>
      </c>
      <c r="E33" s="35" t="s">
        <v>208</v>
      </c>
      <c r="F33" s="40"/>
      <c r="G33" s="42">
        <v>-35.4</v>
      </c>
      <c r="H33" s="42">
        <v>-35.4</v>
      </c>
      <c r="I33" s="42"/>
      <c r="J33" s="42"/>
      <c r="K33" s="42"/>
      <c r="L33" s="4"/>
    </row>
    <row r="34" spans="1:12" ht="38.25" x14ac:dyDescent="0.25">
      <c r="A34" s="27">
        <v>21</v>
      </c>
      <c r="B34" s="28" t="s">
        <v>125</v>
      </c>
      <c r="C34" s="29" t="s">
        <v>235</v>
      </c>
      <c r="D34" s="30" t="s">
        <v>192</v>
      </c>
      <c r="E34" s="35" t="s">
        <v>204</v>
      </c>
      <c r="F34" s="41">
        <v>0.3</v>
      </c>
      <c r="G34" s="42">
        <v>0.3</v>
      </c>
      <c r="H34" s="42">
        <v>0.3</v>
      </c>
      <c r="I34" s="42"/>
      <c r="J34" s="42"/>
      <c r="K34" s="42"/>
      <c r="L34" s="4"/>
    </row>
    <row r="35" spans="1:12" ht="37.5" customHeight="1" x14ac:dyDescent="0.25">
      <c r="A35" s="27">
        <v>22</v>
      </c>
      <c r="B35" s="28" t="s">
        <v>125</v>
      </c>
      <c r="C35" s="29" t="s">
        <v>105</v>
      </c>
      <c r="D35" s="30" t="s">
        <v>192</v>
      </c>
      <c r="E35" s="35" t="s">
        <v>107</v>
      </c>
      <c r="F35" s="41">
        <v>612</v>
      </c>
      <c r="G35" s="42">
        <v>969.6</v>
      </c>
      <c r="H35" s="42">
        <v>969.6</v>
      </c>
      <c r="I35" s="42">
        <v>765</v>
      </c>
      <c r="J35" s="42">
        <v>765</v>
      </c>
      <c r="K35" s="42">
        <v>765</v>
      </c>
      <c r="L35" s="4"/>
    </row>
    <row r="36" spans="1:12" ht="51" customHeight="1" x14ac:dyDescent="0.25">
      <c r="A36" s="27">
        <v>23</v>
      </c>
      <c r="B36" s="28" t="s">
        <v>125</v>
      </c>
      <c r="C36" s="29" t="s">
        <v>236</v>
      </c>
      <c r="D36" s="30" t="s">
        <v>226</v>
      </c>
      <c r="E36" s="35" t="s">
        <v>107</v>
      </c>
      <c r="F36" s="40"/>
      <c r="G36" s="42">
        <v>1.4</v>
      </c>
      <c r="H36" s="42">
        <v>1.4</v>
      </c>
      <c r="I36" s="42">
        <v>27.9</v>
      </c>
      <c r="J36" s="42">
        <v>27.9</v>
      </c>
      <c r="K36" s="42">
        <v>27.9</v>
      </c>
      <c r="L36" s="4"/>
    </row>
    <row r="37" spans="1:12" ht="47.25" customHeight="1" x14ac:dyDescent="0.25">
      <c r="A37" s="27">
        <v>24</v>
      </c>
      <c r="B37" s="28" t="s">
        <v>125</v>
      </c>
      <c r="C37" s="29" t="s">
        <v>237</v>
      </c>
      <c r="D37" s="30" t="s">
        <v>180</v>
      </c>
      <c r="E37" s="35" t="s">
        <v>107</v>
      </c>
      <c r="F37" s="40"/>
      <c r="G37" s="42">
        <v>25</v>
      </c>
      <c r="H37" s="42">
        <v>25</v>
      </c>
      <c r="I37" s="42">
        <v>10.38</v>
      </c>
      <c r="J37" s="42">
        <v>10.38</v>
      </c>
      <c r="K37" s="42">
        <v>10.38</v>
      </c>
      <c r="L37" s="4"/>
    </row>
    <row r="38" spans="1:12" ht="94.5" customHeight="1" x14ac:dyDescent="0.25">
      <c r="A38" s="27">
        <v>25</v>
      </c>
      <c r="B38" s="28" t="s">
        <v>125</v>
      </c>
      <c r="C38" s="29" t="s">
        <v>200</v>
      </c>
      <c r="D38" s="30" t="s">
        <v>201</v>
      </c>
      <c r="E38" s="35" t="s">
        <v>98</v>
      </c>
      <c r="F38" s="41">
        <v>453.3</v>
      </c>
      <c r="G38" s="42">
        <v>453.3</v>
      </c>
      <c r="H38" s="42">
        <v>453.3</v>
      </c>
      <c r="I38" s="42"/>
      <c r="J38" s="42"/>
      <c r="K38" s="42"/>
      <c r="L38" s="4"/>
    </row>
    <row r="39" spans="1:12" ht="138.75" customHeight="1" x14ac:dyDescent="0.25">
      <c r="A39" s="27">
        <v>26</v>
      </c>
      <c r="B39" s="28" t="s">
        <v>125</v>
      </c>
      <c r="C39" s="29" t="s">
        <v>42</v>
      </c>
      <c r="D39" s="30" t="s">
        <v>193</v>
      </c>
      <c r="E39" s="35" t="s">
        <v>98</v>
      </c>
      <c r="F39" s="41">
        <v>55522.3</v>
      </c>
      <c r="G39" s="42">
        <v>44121.8</v>
      </c>
      <c r="H39" s="42">
        <v>55522.3</v>
      </c>
      <c r="I39" s="42">
        <v>51371.199999999997</v>
      </c>
      <c r="J39" s="42">
        <v>51371.199999999997</v>
      </c>
      <c r="K39" s="42">
        <v>51371.199999999997</v>
      </c>
      <c r="L39" s="4"/>
    </row>
    <row r="40" spans="1:12" ht="115.5" customHeight="1" x14ac:dyDescent="0.25">
      <c r="A40" s="27">
        <v>27</v>
      </c>
      <c r="B40" s="28" t="s">
        <v>125</v>
      </c>
      <c r="C40" s="29" t="s">
        <v>43</v>
      </c>
      <c r="D40" s="30" t="s">
        <v>194</v>
      </c>
      <c r="E40" s="35" t="s">
        <v>98</v>
      </c>
      <c r="F40" s="41">
        <v>18376.400000000001</v>
      </c>
      <c r="G40" s="42">
        <v>14489.6</v>
      </c>
      <c r="H40" s="42">
        <v>18376.400000000001</v>
      </c>
      <c r="I40" s="42">
        <v>20670.8</v>
      </c>
      <c r="J40" s="42">
        <v>20670.8</v>
      </c>
      <c r="K40" s="42">
        <v>20670.8</v>
      </c>
      <c r="L40" s="4"/>
    </row>
    <row r="41" spans="1:12" ht="56.25" customHeight="1" x14ac:dyDescent="0.25">
      <c r="A41" s="27">
        <v>28</v>
      </c>
      <c r="B41" s="28" t="s">
        <v>125</v>
      </c>
      <c r="C41" s="29" t="s">
        <v>44</v>
      </c>
      <c r="D41" s="30" t="s">
        <v>195</v>
      </c>
      <c r="E41" s="35" t="s">
        <v>98</v>
      </c>
      <c r="F41" s="41">
        <v>21239.1</v>
      </c>
      <c r="G41" s="42">
        <v>16784</v>
      </c>
      <c r="H41" s="42">
        <v>21239.1</v>
      </c>
      <c r="I41" s="42">
        <v>22330.2</v>
      </c>
      <c r="J41" s="42">
        <v>22330.2</v>
      </c>
      <c r="K41" s="42">
        <v>22330.2</v>
      </c>
      <c r="L41" s="4"/>
    </row>
    <row r="42" spans="1:12" ht="93.75" customHeight="1" x14ac:dyDescent="0.25">
      <c r="A42" s="27">
        <v>29</v>
      </c>
      <c r="B42" s="28" t="s">
        <v>125</v>
      </c>
      <c r="C42" s="29" t="s">
        <v>45</v>
      </c>
      <c r="D42" s="30" t="s">
        <v>196</v>
      </c>
      <c r="E42" s="35" t="s">
        <v>98</v>
      </c>
      <c r="F42" s="41">
        <v>979.6</v>
      </c>
      <c r="G42" s="42">
        <v>0.4</v>
      </c>
      <c r="H42" s="42">
        <v>979.6</v>
      </c>
      <c r="I42" s="42">
        <v>748</v>
      </c>
      <c r="J42" s="42">
        <v>748</v>
      </c>
      <c r="K42" s="42">
        <v>748</v>
      </c>
      <c r="L42" s="4"/>
    </row>
    <row r="43" spans="1:12" ht="120" customHeight="1" x14ac:dyDescent="0.25">
      <c r="A43" s="27">
        <v>30</v>
      </c>
      <c r="B43" s="28" t="s">
        <v>125</v>
      </c>
      <c r="C43" s="29" t="s">
        <v>171</v>
      </c>
      <c r="D43" s="30" t="s">
        <v>202</v>
      </c>
      <c r="E43" s="35" t="s">
        <v>98</v>
      </c>
      <c r="F43" s="41">
        <v>2028.8</v>
      </c>
      <c r="G43" s="42">
        <v>1966</v>
      </c>
      <c r="H43" s="42">
        <v>2028.8</v>
      </c>
      <c r="I43" s="42">
        <v>2251.6999999999998</v>
      </c>
      <c r="J43" s="42">
        <v>2251.6999999999998</v>
      </c>
      <c r="K43" s="42">
        <v>2251.6999999999998</v>
      </c>
      <c r="L43" s="4"/>
    </row>
    <row r="44" spans="1:12" ht="38.25" x14ac:dyDescent="0.25">
      <c r="A44" s="27">
        <v>31</v>
      </c>
      <c r="B44" s="28" t="s">
        <v>125</v>
      </c>
      <c r="C44" s="29" t="s">
        <v>238</v>
      </c>
      <c r="D44" s="30" t="s">
        <v>192</v>
      </c>
      <c r="E44" s="35" t="s">
        <v>98</v>
      </c>
      <c r="F44" s="41">
        <v>17.5</v>
      </c>
      <c r="G44" s="42">
        <v>25.3</v>
      </c>
      <c r="H44" s="42">
        <v>25.2</v>
      </c>
      <c r="I44" s="42"/>
      <c r="J44" s="42"/>
      <c r="K44" s="42"/>
    </row>
    <row r="45" spans="1:12" ht="42" customHeight="1" x14ac:dyDescent="0.25">
      <c r="A45" s="27">
        <v>32</v>
      </c>
      <c r="B45" s="28" t="s">
        <v>125</v>
      </c>
      <c r="C45" s="29" t="s">
        <v>224</v>
      </c>
      <c r="D45" s="30" t="s">
        <v>225</v>
      </c>
      <c r="E45" s="35" t="s">
        <v>98</v>
      </c>
      <c r="F45" s="41">
        <v>3300</v>
      </c>
      <c r="G45" s="42">
        <v>3318</v>
      </c>
      <c r="H45" s="42">
        <v>3318</v>
      </c>
      <c r="I45" s="42"/>
      <c r="J45" s="42"/>
      <c r="K45" s="42"/>
    </row>
    <row r="46" spans="1:12" ht="154.5" customHeight="1" x14ac:dyDescent="0.25">
      <c r="A46" s="27">
        <v>33</v>
      </c>
      <c r="B46" s="28" t="s">
        <v>125</v>
      </c>
      <c r="C46" s="29" t="s">
        <v>46</v>
      </c>
      <c r="D46" s="30" t="s">
        <v>212</v>
      </c>
      <c r="E46" s="30" t="s">
        <v>98</v>
      </c>
      <c r="F46" s="41">
        <v>25313.200000000001</v>
      </c>
      <c r="G46" s="42">
        <v>19442.3</v>
      </c>
      <c r="H46" s="42">
        <v>25313.200000000001</v>
      </c>
      <c r="I46" s="42">
        <v>16349.5</v>
      </c>
      <c r="J46" s="42">
        <v>16349.5</v>
      </c>
      <c r="K46" s="42">
        <v>16349.5</v>
      </c>
    </row>
    <row r="47" spans="1:12" ht="87" customHeight="1" x14ac:dyDescent="0.25">
      <c r="A47" s="27">
        <v>34</v>
      </c>
      <c r="B47" s="28" t="s">
        <v>125</v>
      </c>
      <c r="C47" s="29" t="s">
        <v>175</v>
      </c>
      <c r="D47" s="30" t="s">
        <v>176</v>
      </c>
      <c r="E47" s="30" t="s">
        <v>98</v>
      </c>
      <c r="F47" s="41">
        <v>2940.1</v>
      </c>
      <c r="G47" s="42">
        <v>2940.1</v>
      </c>
      <c r="H47" s="42">
        <v>2940.1</v>
      </c>
      <c r="I47" s="42"/>
      <c r="J47" s="42"/>
      <c r="K47" s="42"/>
    </row>
    <row r="48" spans="1:12" ht="76.5" customHeight="1" x14ac:dyDescent="0.25">
      <c r="A48" s="27">
        <v>35</v>
      </c>
      <c r="B48" s="28" t="s">
        <v>125</v>
      </c>
      <c r="C48" s="29" t="s">
        <v>209</v>
      </c>
      <c r="D48" s="30" t="s">
        <v>197</v>
      </c>
      <c r="E48" s="30" t="s">
        <v>98</v>
      </c>
      <c r="F48" s="41">
        <v>25590.9</v>
      </c>
      <c r="G48" s="42">
        <v>13039.5</v>
      </c>
      <c r="H48" s="42">
        <v>25590.9</v>
      </c>
      <c r="I48" s="42">
        <v>26768.400000000001</v>
      </c>
      <c r="J48" s="42">
        <v>26768.400000000001</v>
      </c>
      <c r="K48" s="42">
        <v>26768.400000000001</v>
      </c>
    </row>
    <row r="49" spans="1:11" ht="76.5" customHeight="1" x14ac:dyDescent="0.25">
      <c r="A49" s="27">
        <v>36</v>
      </c>
      <c r="B49" s="28" t="s">
        <v>125</v>
      </c>
      <c r="C49" s="31" t="s">
        <v>239</v>
      </c>
      <c r="D49" s="30" t="s">
        <v>180</v>
      </c>
      <c r="E49" s="30" t="s">
        <v>98</v>
      </c>
      <c r="F49" s="41">
        <v>4.4000000000000004</v>
      </c>
      <c r="G49" s="42">
        <v>7.5</v>
      </c>
      <c r="H49" s="42">
        <v>7.5</v>
      </c>
      <c r="I49" s="42"/>
      <c r="J49" s="42"/>
      <c r="K49" s="42"/>
    </row>
    <row r="50" spans="1:11" ht="123.75" customHeight="1" x14ac:dyDescent="0.25">
      <c r="A50" s="27">
        <v>37</v>
      </c>
      <c r="B50" s="28" t="s">
        <v>125</v>
      </c>
      <c r="C50" s="29" t="s">
        <v>172</v>
      </c>
      <c r="D50" s="30" t="s">
        <v>202</v>
      </c>
      <c r="E50" s="35" t="s">
        <v>99</v>
      </c>
      <c r="F50" s="41">
        <v>57113</v>
      </c>
      <c r="G50" s="42">
        <v>57113</v>
      </c>
      <c r="H50" s="42">
        <v>57113</v>
      </c>
      <c r="I50" s="42"/>
      <c r="J50" s="42"/>
      <c r="K50" s="42"/>
    </row>
    <row r="51" spans="1:11" ht="163.5" customHeight="1" x14ac:dyDescent="0.25">
      <c r="A51" s="27">
        <v>38</v>
      </c>
      <c r="B51" s="28" t="s">
        <v>125</v>
      </c>
      <c r="C51" s="29" t="s">
        <v>213</v>
      </c>
      <c r="D51" s="30" t="s">
        <v>210</v>
      </c>
      <c r="E51" s="35" t="s">
        <v>99</v>
      </c>
      <c r="F51" s="41">
        <v>4420</v>
      </c>
      <c r="G51" s="42">
        <v>3464.8</v>
      </c>
      <c r="H51" s="42">
        <v>4100</v>
      </c>
      <c r="I51" s="42">
        <v>4555</v>
      </c>
      <c r="J51" s="42">
        <v>4555</v>
      </c>
      <c r="K51" s="42">
        <v>4403.3</v>
      </c>
    </row>
    <row r="52" spans="1:11" ht="32.25" customHeight="1" x14ac:dyDescent="0.25">
      <c r="A52" s="27">
        <v>39</v>
      </c>
      <c r="B52" s="28" t="s">
        <v>125</v>
      </c>
      <c r="C52" s="29" t="s">
        <v>113</v>
      </c>
      <c r="D52" s="30" t="s">
        <v>192</v>
      </c>
      <c r="E52" s="35" t="s">
        <v>99</v>
      </c>
      <c r="F52" s="41">
        <v>26917.1</v>
      </c>
      <c r="G52" s="42">
        <v>5003.2</v>
      </c>
      <c r="H52" s="42">
        <v>6670.5</v>
      </c>
      <c r="I52" s="42">
        <v>1465.1</v>
      </c>
      <c r="J52" s="42">
        <v>1415.2</v>
      </c>
      <c r="K52" s="42">
        <v>1826.6</v>
      </c>
    </row>
    <row r="53" spans="1:11" ht="31.5" customHeight="1" x14ac:dyDescent="0.25">
      <c r="A53" s="27">
        <v>40</v>
      </c>
      <c r="B53" s="28" t="s">
        <v>125</v>
      </c>
      <c r="C53" s="29" t="s">
        <v>51</v>
      </c>
      <c r="D53" s="30" t="s">
        <v>180</v>
      </c>
      <c r="E53" s="35" t="s">
        <v>99</v>
      </c>
      <c r="F53" s="41">
        <v>362</v>
      </c>
      <c r="G53" s="42">
        <v>308.8</v>
      </c>
      <c r="H53" s="42">
        <v>382.6</v>
      </c>
      <c r="I53" s="42">
        <v>314.49</v>
      </c>
      <c r="J53" s="42">
        <v>320.7</v>
      </c>
      <c r="K53" s="42">
        <v>309.83999999999997</v>
      </c>
    </row>
    <row r="54" spans="1:11" ht="51.75" customHeight="1" x14ac:dyDescent="0.25">
      <c r="A54" s="27">
        <v>41</v>
      </c>
      <c r="B54" s="28" t="s">
        <v>125</v>
      </c>
      <c r="C54" s="29" t="s">
        <v>52</v>
      </c>
      <c r="D54" s="30" t="s">
        <v>198</v>
      </c>
      <c r="E54" s="35" t="s">
        <v>119</v>
      </c>
      <c r="F54" s="41">
        <v>100</v>
      </c>
      <c r="G54" s="42">
        <v>10</v>
      </c>
      <c r="H54" s="42">
        <v>10</v>
      </c>
      <c r="I54" s="42">
        <v>60</v>
      </c>
      <c r="J54" s="42">
        <v>170</v>
      </c>
      <c r="K54" s="42">
        <v>25</v>
      </c>
    </row>
    <row r="55" spans="1:11" ht="111" customHeight="1" x14ac:dyDescent="0.25">
      <c r="A55" s="27">
        <v>42</v>
      </c>
      <c r="B55" s="28" t="s">
        <v>125</v>
      </c>
      <c r="C55" s="29" t="s">
        <v>214</v>
      </c>
      <c r="D55" s="30" t="s">
        <v>210</v>
      </c>
      <c r="E55" s="35" t="s">
        <v>119</v>
      </c>
      <c r="F55" s="41">
        <v>360</v>
      </c>
      <c r="G55" s="42">
        <v>360</v>
      </c>
      <c r="H55" s="42">
        <v>360</v>
      </c>
      <c r="I55" s="42">
        <v>40.299999999999997</v>
      </c>
      <c r="J55" s="42">
        <v>9128.6</v>
      </c>
      <c r="K55" s="42"/>
    </row>
    <row r="56" spans="1:11" ht="70.5" customHeight="1" x14ac:dyDescent="0.25">
      <c r="A56" s="27">
        <v>44</v>
      </c>
      <c r="B56" s="28" t="s">
        <v>125</v>
      </c>
      <c r="C56" s="29" t="s">
        <v>240</v>
      </c>
      <c r="D56" s="30" t="s">
        <v>211</v>
      </c>
      <c r="E56" s="35" t="s">
        <v>119</v>
      </c>
      <c r="F56" s="40"/>
      <c r="G56" s="39"/>
      <c r="H56" s="42"/>
      <c r="I56" s="42"/>
      <c r="J56" s="42"/>
      <c r="K56" s="42"/>
    </row>
    <row r="57" spans="1:11" ht="47.25" customHeight="1" x14ac:dyDescent="0.25">
      <c r="A57" s="27">
        <v>43</v>
      </c>
      <c r="B57" s="28" t="s">
        <v>125</v>
      </c>
      <c r="C57" s="29" t="s">
        <v>114</v>
      </c>
      <c r="D57" s="30" t="s">
        <v>192</v>
      </c>
      <c r="E57" s="35" t="s">
        <v>119</v>
      </c>
      <c r="F57" s="41"/>
      <c r="G57" s="42">
        <v>89.7</v>
      </c>
      <c r="H57" s="42">
        <v>89.7</v>
      </c>
      <c r="I57" s="42"/>
      <c r="J57" s="42"/>
      <c r="K57" s="42"/>
    </row>
    <row r="58" spans="1:11" ht="111.75" customHeight="1" x14ac:dyDescent="0.25">
      <c r="A58" s="27">
        <v>44</v>
      </c>
      <c r="B58" s="28" t="s">
        <v>125</v>
      </c>
      <c r="C58" s="31" t="s">
        <v>177</v>
      </c>
      <c r="D58" s="30" t="s">
        <v>178</v>
      </c>
      <c r="E58" s="35" t="s">
        <v>117</v>
      </c>
      <c r="F58" s="42">
        <v>146.5</v>
      </c>
      <c r="G58" s="42">
        <v>80.5</v>
      </c>
      <c r="H58" s="42">
        <v>107.3</v>
      </c>
      <c r="I58" s="42">
        <v>120.7</v>
      </c>
      <c r="J58" s="42">
        <v>120.7</v>
      </c>
      <c r="K58" s="42">
        <v>120.7</v>
      </c>
    </row>
    <row r="59" spans="1:11" ht="55.5" customHeight="1" x14ac:dyDescent="0.25">
      <c r="A59" s="27">
        <v>45</v>
      </c>
      <c r="B59" s="28" t="s">
        <v>125</v>
      </c>
      <c r="C59" s="31" t="s">
        <v>116</v>
      </c>
      <c r="D59" s="30" t="s">
        <v>192</v>
      </c>
      <c r="E59" s="35" t="s">
        <v>117</v>
      </c>
      <c r="F59" s="45">
        <v>6617</v>
      </c>
      <c r="G59" s="45">
        <v>7264.8</v>
      </c>
      <c r="H59" s="42">
        <v>7264.9</v>
      </c>
      <c r="I59" s="42"/>
      <c r="J59" s="42"/>
      <c r="K59" s="42"/>
    </row>
    <row r="60" spans="1:11" ht="54" customHeight="1" x14ac:dyDescent="0.25">
      <c r="A60" s="27">
        <v>46</v>
      </c>
      <c r="B60" s="28" t="s">
        <v>125</v>
      </c>
      <c r="C60" s="31" t="s">
        <v>118</v>
      </c>
      <c r="D60" s="30" t="s">
        <v>180</v>
      </c>
      <c r="E60" s="30" t="s">
        <v>117</v>
      </c>
      <c r="F60" s="41">
        <v>152.1</v>
      </c>
      <c r="G60" s="45">
        <v>170.7</v>
      </c>
      <c r="H60" s="42">
        <v>177.2</v>
      </c>
      <c r="I60" s="42">
        <v>25.9</v>
      </c>
      <c r="J60" s="42">
        <v>25.9</v>
      </c>
      <c r="K60" s="42">
        <v>25.9</v>
      </c>
    </row>
    <row r="61" spans="1:11" ht="37.5" customHeight="1" x14ac:dyDescent="0.25">
      <c r="A61" s="27">
        <v>47</v>
      </c>
      <c r="B61" s="28" t="s">
        <v>125</v>
      </c>
      <c r="C61" s="31" t="s">
        <v>241</v>
      </c>
      <c r="D61" s="30" t="s">
        <v>192</v>
      </c>
      <c r="E61" s="30" t="s">
        <v>227</v>
      </c>
      <c r="F61" s="41">
        <v>3</v>
      </c>
      <c r="G61" s="45">
        <v>3</v>
      </c>
      <c r="H61" s="42">
        <v>3</v>
      </c>
      <c r="I61" s="42"/>
      <c r="J61" s="42"/>
      <c r="K61" s="42"/>
    </row>
    <row r="62" spans="1:11" ht="25.5" x14ac:dyDescent="0.25">
      <c r="A62" s="27">
        <v>48</v>
      </c>
      <c r="B62" s="28" t="s">
        <v>125</v>
      </c>
      <c r="C62" s="31" t="s">
        <v>242</v>
      </c>
      <c r="D62" s="30" t="s">
        <v>192</v>
      </c>
      <c r="E62" s="30" t="s">
        <v>228</v>
      </c>
      <c r="F62" s="41">
        <v>0.4</v>
      </c>
      <c r="G62" s="45">
        <v>0.4</v>
      </c>
      <c r="H62" s="42">
        <v>0.4</v>
      </c>
      <c r="I62" s="42"/>
      <c r="J62" s="42"/>
      <c r="K62" s="42"/>
    </row>
    <row r="63" spans="1:11" ht="25.5" x14ac:dyDescent="0.25">
      <c r="A63" s="27">
        <v>49</v>
      </c>
      <c r="B63" s="28" t="s">
        <v>125</v>
      </c>
      <c r="C63" s="31" t="s">
        <v>243</v>
      </c>
      <c r="D63" s="30" t="s">
        <v>180</v>
      </c>
      <c r="E63" s="30" t="s">
        <v>228</v>
      </c>
      <c r="F63" s="41">
        <v>10</v>
      </c>
      <c r="G63" s="45">
        <v>10</v>
      </c>
      <c r="H63" s="42">
        <v>10</v>
      </c>
      <c r="I63" s="42"/>
      <c r="J63" s="42"/>
      <c r="K63" s="42"/>
    </row>
    <row r="64" spans="1:11" ht="51" x14ac:dyDescent="0.25">
      <c r="A64" s="90">
        <v>50</v>
      </c>
      <c r="B64" s="85" t="s">
        <v>278</v>
      </c>
      <c r="C64" s="91" t="s">
        <v>244</v>
      </c>
      <c r="D64" s="87" t="s">
        <v>245</v>
      </c>
      <c r="E64" s="87" t="s">
        <v>204</v>
      </c>
      <c r="F64" s="88">
        <v>8000</v>
      </c>
      <c r="G64" s="89">
        <v>8000</v>
      </c>
      <c r="H64" s="89">
        <v>8000</v>
      </c>
      <c r="I64" s="89"/>
      <c r="J64" s="89"/>
      <c r="K64" s="89"/>
    </row>
    <row r="65" spans="1:14" s="48" customFormat="1" ht="30" customHeight="1" x14ac:dyDescent="0.25">
      <c r="A65" s="90">
        <v>51</v>
      </c>
      <c r="B65" s="85" t="s">
        <v>278</v>
      </c>
      <c r="C65" s="86" t="s">
        <v>247</v>
      </c>
      <c r="D65" s="87" t="s">
        <v>246</v>
      </c>
      <c r="E65" s="87" t="s">
        <v>204</v>
      </c>
      <c r="F65" s="88">
        <v>8438.2999999999993</v>
      </c>
      <c r="G65" s="89">
        <v>4618</v>
      </c>
      <c r="H65" s="89">
        <v>8438.2999999999993</v>
      </c>
      <c r="I65" s="89"/>
      <c r="J65" s="89"/>
      <c r="K65" s="89"/>
    </row>
    <row r="66" spans="1:14" ht="30" customHeight="1" x14ac:dyDescent="0.25">
      <c r="A66" s="90">
        <v>52</v>
      </c>
      <c r="B66" s="85" t="s">
        <v>278</v>
      </c>
      <c r="C66" s="86" t="s">
        <v>248</v>
      </c>
      <c r="D66" s="87" t="s">
        <v>249</v>
      </c>
      <c r="E66" s="87" t="s">
        <v>204</v>
      </c>
      <c r="F66" s="88">
        <v>50528</v>
      </c>
      <c r="G66" s="89">
        <v>38554.800000000003</v>
      </c>
      <c r="H66" s="89">
        <v>50528</v>
      </c>
      <c r="I66" s="89">
        <v>22388</v>
      </c>
      <c r="J66" s="89"/>
      <c r="K66" s="89"/>
      <c r="M66" s="5">
        <f>SUM(F67:F78)</f>
        <v>2048524.7999999998</v>
      </c>
      <c r="N66" s="5">
        <f>SUM(G67:G78)</f>
        <v>1636526.8000000003</v>
      </c>
    </row>
    <row r="67" spans="1:14" ht="114.75" x14ac:dyDescent="0.3">
      <c r="A67" s="90">
        <v>53</v>
      </c>
      <c r="B67" s="85" t="s">
        <v>278</v>
      </c>
      <c r="C67" s="86" t="s">
        <v>250</v>
      </c>
      <c r="D67" s="87" t="s">
        <v>251</v>
      </c>
      <c r="E67" s="87" t="s">
        <v>107</v>
      </c>
      <c r="F67" s="88">
        <v>808.1</v>
      </c>
      <c r="G67" s="89">
        <v>808.1</v>
      </c>
      <c r="H67" s="89">
        <v>808.1</v>
      </c>
      <c r="I67" s="89"/>
      <c r="J67" s="89"/>
      <c r="K67" s="89"/>
      <c r="M67" s="50">
        <v>2067387677.3900001</v>
      </c>
      <c r="N67" s="50">
        <v>1798987708.4300001</v>
      </c>
    </row>
    <row r="68" spans="1:14" ht="114.75" x14ac:dyDescent="0.25">
      <c r="A68" s="27">
        <v>54</v>
      </c>
      <c r="B68" s="46" t="s">
        <v>278</v>
      </c>
      <c r="C68" s="31" t="s">
        <v>254</v>
      </c>
      <c r="D68" s="30" t="s">
        <v>252</v>
      </c>
      <c r="E68" s="30" t="s">
        <v>107</v>
      </c>
      <c r="F68" s="41">
        <v>1822.2</v>
      </c>
      <c r="G68" s="41">
        <v>1822.2</v>
      </c>
      <c r="H68" s="41">
        <v>1822.2</v>
      </c>
      <c r="I68" s="42">
        <v>5634.8</v>
      </c>
      <c r="J68" s="42">
        <v>5750.9</v>
      </c>
      <c r="K68" s="42">
        <v>6806.4</v>
      </c>
    </row>
    <row r="69" spans="1:14" ht="216.75" x14ac:dyDescent="0.25">
      <c r="A69" s="27">
        <v>55</v>
      </c>
      <c r="B69" s="46" t="s">
        <v>278</v>
      </c>
      <c r="C69" s="31" t="s">
        <v>253</v>
      </c>
      <c r="D69" s="30" t="s">
        <v>255</v>
      </c>
      <c r="E69" s="30" t="s">
        <v>107</v>
      </c>
      <c r="F69" s="41">
        <v>1869.7</v>
      </c>
      <c r="G69" s="41">
        <v>1869.7</v>
      </c>
      <c r="H69" s="41">
        <v>1869.7</v>
      </c>
      <c r="I69" s="42"/>
      <c r="J69" s="42"/>
      <c r="K69" s="42"/>
    </row>
    <row r="70" spans="1:14" ht="102" x14ac:dyDescent="0.25">
      <c r="A70" s="27">
        <v>56</v>
      </c>
      <c r="B70" s="46" t="s">
        <v>278</v>
      </c>
      <c r="C70" s="31" t="s">
        <v>256</v>
      </c>
      <c r="D70" s="30" t="s">
        <v>257</v>
      </c>
      <c r="E70" s="30" t="s">
        <v>107</v>
      </c>
      <c r="F70" s="41">
        <v>96868.7</v>
      </c>
      <c r="G70" s="45">
        <v>64118.9</v>
      </c>
      <c r="H70" s="41">
        <v>96868.7</v>
      </c>
      <c r="I70" s="42">
        <v>101165.4</v>
      </c>
      <c r="J70" s="42">
        <v>96923.4</v>
      </c>
      <c r="K70" s="42">
        <v>94715.199999999997</v>
      </c>
    </row>
    <row r="71" spans="1:14" ht="76.5" x14ac:dyDescent="0.25">
      <c r="A71" s="27">
        <v>57</v>
      </c>
      <c r="B71" s="46" t="s">
        <v>278</v>
      </c>
      <c r="C71" s="31" t="s">
        <v>258</v>
      </c>
      <c r="D71" s="30" t="s">
        <v>259</v>
      </c>
      <c r="E71" s="30" t="s">
        <v>107</v>
      </c>
      <c r="F71" s="41">
        <v>990</v>
      </c>
      <c r="G71" s="45">
        <v>990</v>
      </c>
      <c r="H71" s="42">
        <v>990</v>
      </c>
      <c r="I71" s="42"/>
      <c r="J71" s="42"/>
      <c r="K71" s="42"/>
    </row>
    <row r="72" spans="1:14" ht="51" x14ac:dyDescent="0.25">
      <c r="A72" s="27">
        <v>58</v>
      </c>
      <c r="B72" s="46" t="s">
        <v>278</v>
      </c>
      <c r="C72" s="31" t="s">
        <v>260</v>
      </c>
      <c r="D72" s="30" t="s">
        <v>261</v>
      </c>
      <c r="E72" s="30" t="s">
        <v>107</v>
      </c>
      <c r="F72" s="41">
        <v>324387.3</v>
      </c>
      <c r="G72" s="41">
        <v>324387.3</v>
      </c>
      <c r="H72" s="41">
        <v>324387.3</v>
      </c>
      <c r="I72" s="42"/>
      <c r="J72" s="42"/>
      <c r="K72" s="42"/>
    </row>
    <row r="73" spans="1:14" ht="38.25" x14ac:dyDescent="0.25">
      <c r="A73" s="27">
        <v>59</v>
      </c>
      <c r="B73" s="46" t="s">
        <v>278</v>
      </c>
      <c r="C73" s="31" t="s">
        <v>262</v>
      </c>
      <c r="D73" s="30" t="s">
        <v>249</v>
      </c>
      <c r="E73" s="30" t="s">
        <v>107</v>
      </c>
      <c r="F73" s="41">
        <v>17300</v>
      </c>
      <c r="G73" s="45">
        <v>16800</v>
      </c>
      <c r="H73" s="42">
        <v>17300</v>
      </c>
      <c r="I73" s="42">
        <v>19061</v>
      </c>
      <c r="J73" s="42">
        <v>19061</v>
      </c>
      <c r="K73" s="42">
        <v>19061</v>
      </c>
    </row>
    <row r="74" spans="1:14" ht="51" x14ac:dyDescent="0.25">
      <c r="A74" s="27">
        <v>60</v>
      </c>
      <c r="B74" s="46" t="s">
        <v>278</v>
      </c>
      <c r="C74" s="31" t="s">
        <v>263</v>
      </c>
      <c r="D74" s="30" t="s">
        <v>264</v>
      </c>
      <c r="E74" s="30" t="s">
        <v>107</v>
      </c>
      <c r="F74" s="41">
        <v>1434831.4</v>
      </c>
      <c r="G74" s="45">
        <v>1109573.1000000001</v>
      </c>
      <c r="H74" s="41">
        <v>1434831.4</v>
      </c>
      <c r="I74" s="42">
        <f>3286.8+921240.7+6674+653436.7+50+172.8+20+5799</f>
        <v>1590680</v>
      </c>
      <c r="J74" s="42">
        <f>3286.8+919355.4+6674+687156.5+50+172.8+20+9415.2</f>
        <v>1626130.7000000002</v>
      </c>
      <c r="K74" s="42">
        <f>3286.8+944369.8+6674+738415.4+50+172.8+20+12664</f>
        <v>1705652.8</v>
      </c>
    </row>
    <row r="75" spans="1:14" ht="76.5" x14ac:dyDescent="0.25">
      <c r="A75" s="27">
        <v>61</v>
      </c>
      <c r="B75" s="46" t="s">
        <v>278</v>
      </c>
      <c r="C75" s="31" t="s">
        <v>265</v>
      </c>
      <c r="D75" s="30" t="s">
        <v>266</v>
      </c>
      <c r="E75" s="30" t="s">
        <v>107</v>
      </c>
      <c r="F75" s="41">
        <v>105602.9</v>
      </c>
      <c r="G75" s="45">
        <v>67368.600000000006</v>
      </c>
      <c r="H75" s="41">
        <v>105602.9</v>
      </c>
      <c r="I75" s="42">
        <f>60634.9+46004.7</f>
        <v>106639.6</v>
      </c>
      <c r="J75" s="42">
        <f>60634.9+46004.7</f>
        <v>106639.6</v>
      </c>
      <c r="K75" s="42">
        <f>60634.9+46004.7</f>
        <v>106639.6</v>
      </c>
    </row>
    <row r="76" spans="1:14" ht="114.75" x14ac:dyDescent="0.25">
      <c r="A76" s="27">
        <v>62</v>
      </c>
      <c r="B76" s="46" t="s">
        <v>278</v>
      </c>
      <c r="C76" s="31" t="s">
        <v>267</v>
      </c>
      <c r="D76" s="30" t="s">
        <v>268</v>
      </c>
      <c r="E76" s="30" t="s">
        <v>107</v>
      </c>
      <c r="F76" s="41">
        <v>1846.2</v>
      </c>
      <c r="G76" s="45">
        <v>914.6</v>
      </c>
      <c r="H76" s="42">
        <f>F76</f>
        <v>1846.2</v>
      </c>
      <c r="I76" s="42">
        <v>1846.1</v>
      </c>
      <c r="J76" s="42">
        <v>1846.1</v>
      </c>
      <c r="K76" s="42">
        <v>1846.1</v>
      </c>
    </row>
    <row r="77" spans="1:14" ht="191.25" x14ac:dyDescent="0.25">
      <c r="A77" s="27">
        <v>63</v>
      </c>
      <c r="B77" s="46" t="s">
        <v>278</v>
      </c>
      <c r="C77" s="31" t="s">
        <v>269</v>
      </c>
      <c r="D77" s="30" t="s">
        <v>270</v>
      </c>
      <c r="E77" s="30" t="s">
        <v>107</v>
      </c>
      <c r="F77" s="41">
        <v>58511.5</v>
      </c>
      <c r="G77" s="45">
        <v>44214.6</v>
      </c>
      <c r="H77" s="42">
        <f t="shared" ref="H77:H96" si="0">F77</f>
        <v>58511.5</v>
      </c>
      <c r="I77" s="42">
        <v>59996.2</v>
      </c>
      <c r="J77" s="42">
        <v>60074.3</v>
      </c>
      <c r="K77" s="42">
        <v>60230.5</v>
      </c>
    </row>
    <row r="78" spans="1:14" ht="38.25" x14ac:dyDescent="0.25">
      <c r="A78" s="27">
        <v>64</v>
      </c>
      <c r="B78" s="46" t="s">
        <v>278</v>
      </c>
      <c r="C78" s="31" t="s">
        <v>271</v>
      </c>
      <c r="D78" s="30" t="s">
        <v>272</v>
      </c>
      <c r="E78" s="30" t="s">
        <v>107</v>
      </c>
      <c r="F78" s="41">
        <v>3686.8</v>
      </c>
      <c r="G78" s="45">
        <v>3659.7</v>
      </c>
      <c r="H78" s="42">
        <f t="shared" si="0"/>
        <v>3686.8</v>
      </c>
      <c r="I78" s="42">
        <v>3994.4</v>
      </c>
      <c r="J78" s="42">
        <v>4129.8</v>
      </c>
      <c r="K78" s="42">
        <v>4307.8</v>
      </c>
    </row>
    <row r="79" spans="1:14" ht="76.5" x14ac:dyDescent="0.25">
      <c r="A79" s="27">
        <v>65.009134615384596</v>
      </c>
      <c r="B79" s="46" t="s">
        <v>278</v>
      </c>
      <c r="C79" s="86" t="s">
        <v>273</v>
      </c>
      <c r="D79" s="87" t="s">
        <v>274</v>
      </c>
      <c r="E79" s="87" t="s">
        <v>275</v>
      </c>
      <c r="F79" s="88">
        <v>585.5</v>
      </c>
      <c r="G79" s="89">
        <v>585.5</v>
      </c>
      <c r="H79" s="89">
        <f t="shared" si="0"/>
        <v>585.5</v>
      </c>
      <c r="I79" s="89">
        <v>537.9</v>
      </c>
      <c r="J79" s="89">
        <v>535.20000000000005</v>
      </c>
      <c r="K79" s="89">
        <v>558.20000000000005</v>
      </c>
      <c r="M79" s="5">
        <f>SUM(F79:F83)</f>
        <v>31834.600000000002</v>
      </c>
      <c r="N79" s="5">
        <f>SUM(G79:G83)</f>
        <v>31830.600000000002</v>
      </c>
    </row>
    <row r="80" spans="1:14" ht="51" x14ac:dyDescent="0.25">
      <c r="A80" s="27">
        <v>65.988898601398603</v>
      </c>
      <c r="B80" s="46" t="s">
        <v>278</v>
      </c>
      <c r="C80" s="86" t="s">
        <v>276</v>
      </c>
      <c r="D80" s="87" t="s">
        <v>277</v>
      </c>
      <c r="E80" s="87" t="s">
        <v>275</v>
      </c>
      <c r="F80" s="88">
        <v>30636.400000000001</v>
      </c>
      <c r="G80" s="89">
        <v>30636.400000000001</v>
      </c>
      <c r="H80" s="89">
        <f t="shared" si="0"/>
        <v>30636.400000000001</v>
      </c>
      <c r="I80" s="89">
        <v>88000</v>
      </c>
      <c r="J80" s="89"/>
      <c r="K80" s="89"/>
    </row>
    <row r="81" spans="1:13" ht="51" x14ac:dyDescent="0.25">
      <c r="A81" s="27">
        <v>66.968662587412595</v>
      </c>
      <c r="B81" s="46" t="s">
        <v>278</v>
      </c>
      <c r="C81" s="86" t="s">
        <v>279</v>
      </c>
      <c r="D81" s="87" t="s">
        <v>280</v>
      </c>
      <c r="E81" s="87" t="s">
        <v>275</v>
      </c>
      <c r="F81" s="88">
        <v>412.7</v>
      </c>
      <c r="G81" s="89">
        <v>412.7</v>
      </c>
      <c r="H81" s="89">
        <f t="shared" si="0"/>
        <v>412.7</v>
      </c>
      <c r="I81" s="89">
        <v>376.8</v>
      </c>
      <c r="J81" s="89">
        <v>377.1</v>
      </c>
      <c r="K81" s="89">
        <v>387.1</v>
      </c>
    </row>
    <row r="82" spans="1:13" ht="33" customHeight="1" x14ac:dyDescent="0.25">
      <c r="A82" s="27">
        <v>68</v>
      </c>
      <c r="B82" s="46" t="s">
        <v>278</v>
      </c>
      <c r="C82" s="86" t="s">
        <v>303</v>
      </c>
      <c r="D82" s="87" t="s">
        <v>249</v>
      </c>
      <c r="E82" s="87" t="s">
        <v>275</v>
      </c>
      <c r="F82" s="88"/>
      <c r="G82" s="89"/>
      <c r="H82" s="89"/>
      <c r="I82" s="89">
        <v>36872.1</v>
      </c>
      <c r="J82" s="89"/>
      <c r="K82" s="89"/>
    </row>
    <row r="83" spans="1:13" ht="51" x14ac:dyDescent="0.25">
      <c r="A83" s="27">
        <v>69.031337412587405</v>
      </c>
      <c r="B83" s="46" t="s">
        <v>278</v>
      </c>
      <c r="C83" s="86" t="s">
        <v>281</v>
      </c>
      <c r="D83" s="87" t="s">
        <v>264</v>
      </c>
      <c r="E83" s="87" t="s">
        <v>275</v>
      </c>
      <c r="F83" s="88">
        <v>200</v>
      </c>
      <c r="G83" s="89">
        <v>196</v>
      </c>
      <c r="H83" s="89">
        <f t="shared" si="0"/>
        <v>200</v>
      </c>
      <c r="I83" s="89">
        <v>300</v>
      </c>
      <c r="J83" s="89">
        <v>500</v>
      </c>
      <c r="K83" s="89">
        <f>700</f>
        <v>700</v>
      </c>
      <c r="M83" s="5">
        <f>SUM(F84:F88)</f>
        <v>219997</v>
      </c>
    </row>
    <row r="84" spans="1:13" ht="165.75" x14ac:dyDescent="0.4">
      <c r="A84" s="27">
        <v>70</v>
      </c>
      <c r="B84" s="85" t="s">
        <v>278</v>
      </c>
      <c r="C84" s="86" t="s">
        <v>282</v>
      </c>
      <c r="D84" s="87" t="s">
        <v>284</v>
      </c>
      <c r="E84" s="87" t="s">
        <v>283</v>
      </c>
      <c r="F84" s="88">
        <v>65122.5</v>
      </c>
      <c r="G84" s="89">
        <v>32561.3</v>
      </c>
      <c r="H84" s="89">
        <f t="shared" si="0"/>
        <v>65122.5</v>
      </c>
      <c r="I84" s="89"/>
      <c r="J84" s="89"/>
      <c r="K84" s="89"/>
      <c r="M84" s="51">
        <v>219996956.59</v>
      </c>
    </row>
    <row r="85" spans="1:13" ht="140.25" x14ac:dyDescent="0.25">
      <c r="A85" s="27">
        <v>71</v>
      </c>
      <c r="B85" s="46" t="s">
        <v>278</v>
      </c>
      <c r="C85" s="31" t="s">
        <v>285</v>
      </c>
      <c r="D85" s="30" t="s">
        <v>286</v>
      </c>
      <c r="E85" s="30" t="s">
        <v>283</v>
      </c>
      <c r="F85" s="41">
        <v>29010.1</v>
      </c>
      <c r="G85" s="45">
        <v>14505</v>
      </c>
      <c r="H85" s="42">
        <f t="shared" si="0"/>
        <v>29010.1</v>
      </c>
      <c r="I85" s="42">
        <v>60838</v>
      </c>
      <c r="J85" s="42"/>
      <c r="K85" s="42"/>
    </row>
    <row r="86" spans="1:13" ht="63.75" x14ac:dyDescent="0.25">
      <c r="A86" s="27">
        <v>72</v>
      </c>
      <c r="B86" s="46" t="s">
        <v>278</v>
      </c>
      <c r="C86" s="31" t="s">
        <v>287</v>
      </c>
      <c r="D86" s="30" t="s">
        <v>288</v>
      </c>
      <c r="E86" s="30" t="s">
        <v>283</v>
      </c>
      <c r="F86" s="41">
        <v>47048</v>
      </c>
      <c r="G86" s="45">
        <v>40228.699999999997</v>
      </c>
      <c r="H86" s="42">
        <f t="shared" si="0"/>
        <v>47048</v>
      </c>
      <c r="I86" s="42">
        <v>21765.200000000001</v>
      </c>
      <c r="J86" s="42"/>
      <c r="K86" s="42"/>
    </row>
    <row r="87" spans="1:13" ht="30" customHeight="1" x14ac:dyDescent="0.25">
      <c r="A87" s="27">
        <v>73</v>
      </c>
      <c r="B87" s="46" t="s">
        <v>278</v>
      </c>
      <c r="C87" s="31" t="s">
        <v>289</v>
      </c>
      <c r="D87" s="30" t="s">
        <v>249</v>
      </c>
      <c r="E87" s="30" t="s">
        <v>283</v>
      </c>
      <c r="F87" s="41">
        <v>7296.4</v>
      </c>
      <c r="G87" s="45">
        <v>7296.4</v>
      </c>
      <c r="H87" s="42">
        <f t="shared" si="0"/>
        <v>7296.4</v>
      </c>
      <c r="I87" s="42"/>
      <c r="J87" s="42"/>
      <c r="K87" s="42"/>
    </row>
    <row r="88" spans="1:13" ht="102" x14ac:dyDescent="0.25">
      <c r="A88" s="27">
        <v>74</v>
      </c>
      <c r="B88" s="46" t="s">
        <v>278</v>
      </c>
      <c r="C88" s="31" t="s">
        <v>290</v>
      </c>
      <c r="D88" s="30" t="s">
        <v>291</v>
      </c>
      <c r="E88" s="30" t="s">
        <v>283</v>
      </c>
      <c r="F88" s="41">
        <v>71520</v>
      </c>
      <c r="G88" s="45"/>
      <c r="H88" s="42">
        <f t="shared" si="0"/>
        <v>71520</v>
      </c>
      <c r="I88" s="42">
        <v>64466.5</v>
      </c>
      <c r="J88" s="42">
        <v>59796.1</v>
      </c>
      <c r="K88" s="42">
        <v>53348.2</v>
      </c>
    </row>
    <row r="89" spans="1:13" ht="30" customHeight="1" x14ac:dyDescent="0.25">
      <c r="A89" s="27">
        <v>75</v>
      </c>
      <c r="B89" s="85" t="s">
        <v>278</v>
      </c>
      <c r="C89" s="86" t="s">
        <v>292</v>
      </c>
      <c r="D89" s="87" t="s">
        <v>249</v>
      </c>
      <c r="E89" s="87" t="s">
        <v>99</v>
      </c>
      <c r="F89" s="88">
        <v>198680</v>
      </c>
      <c r="G89" s="89"/>
      <c r="H89" s="89">
        <f t="shared" si="0"/>
        <v>198680</v>
      </c>
      <c r="I89" s="89"/>
      <c r="J89" s="89"/>
      <c r="K89" s="89"/>
    </row>
    <row r="90" spans="1:13" ht="30" customHeight="1" x14ac:dyDescent="0.25">
      <c r="A90" s="27">
        <v>76</v>
      </c>
      <c r="B90" s="46" t="s">
        <v>278</v>
      </c>
      <c r="C90" s="31" t="s">
        <v>293</v>
      </c>
      <c r="D90" s="30" t="s">
        <v>264</v>
      </c>
      <c r="E90" s="30" t="s">
        <v>99</v>
      </c>
      <c r="F90" s="41">
        <v>27853</v>
      </c>
      <c r="G90" s="45">
        <v>7792.6</v>
      </c>
      <c r="H90" s="42">
        <f t="shared" si="0"/>
        <v>27853</v>
      </c>
      <c r="I90" s="42">
        <f>45+2781.5+1415.6+4200.7+10001.2</f>
        <v>18444</v>
      </c>
      <c r="J90" s="42">
        <f>45+2891.5+1471.7+4367+10001.2</f>
        <v>18776.400000000001</v>
      </c>
      <c r="K90" s="42">
        <f>45+3005.7+1530+4539.9+10001.2</f>
        <v>19121.8</v>
      </c>
      <c r="M90" s="49">
        <v>1942461001.23</v>
      </c>
    </row>
    <row r="91" spans="1:13" ht="51" x14ac:dyDescent="0.25">
      <c r="A91" s="27">
        <v>77</v>
      </c>
      <c r="B91" s="85" t="s">
        <v>278</v>
      </c>
      <c r="C91" s="86" t="s">
        <v>294</v>
      </c>
      <c r="D91" s="87" t="s">
        <v>295</v>
      </c>
      <c r="E91" s="87" t="s">
        <v>117</v>
      </c>
      <c r="F91" s="88">
        <v>34300</v>
      </c>
      <c r="G91" s="89">
        <v>31492</v>
      </c>
      <c r="H91" s="89">
        <f t="shared" si="0"/>
        <v>34300</v>
      </c>
      <c r="I91" s="89"/>
      <c r="J91" s="89"/>
      <c r="K91" s="89"/>
      <c r="M91" s="5">
        <f>SUM(F91:F96)</f>
        <v>1942460.9</v>
      </c>
    </row>
    <row r="92" spans="1:13" ht="153" x14ac:dyDescent="0.25">
      <c r="A92" s="27">
        <v>78</v>
      </c>
      <c r="B92" s="46" t="s">
        <v>278</v>
      </c>
      <c r="C92" s="31" t="s">
        <v>296</v>
      </c>
      <c r="D92" s="30" t="s">
        <v>297</v>
      </c>
      <c r="E92" s="47" t="s">
        <v>117</v>
      </c>
      <c r="F92" s="41">
        <v>578817.9</v>
      </c>
      <c r="G92" s="45">
        <v>578760</v>
      </c>
      <c r="H92" s="42">
        <f t="shared" si="0"/>
        <v>578817.9</v>
      </c>
      <c r="I92" s="42">
        <v>4278.3999999999996</v>
      </c>
      <c r="J92" s="42">
        <v>5730.3</v>
      </c>
      <c r="K92" s="42">
        <v>11984</v>
      </c>
    </row>
    <row r="93" spans="1:13" ht="63.75" x14ac:dyDescent="0.25">
      <c r="A93" s="27">
        <v>79</v>
      </c>
      <c r="B93" s="46" t="s">
        <v>278</v>
      </c>
      <c r="C93" s="31" t="s">
        <v>304</v>
      </c>
      <c r="D93" s="30" t="s">
        <v>305</v>
      </c>
      <c r="E93" s="47" t="s">
        <v>117</v>
      </c>
      <c r="F93" s="41"/>
      <c r="G93" s="45"/>
      <c r="H93" s="42"/>
      <c r="I93" s="42">
        <v>10.1</v>
      </c>
      <c r="J93" s="42"/>
      <c r="K93" s="42"/>
    </row>
    <row r="94" spans="1:13" ht="51" x14ac:dyDescent="0.25">
      <c r="A94" s="27">
        <v>80</v>
      </c>
      <c r="B94" s="46" t="s">
        <v>278</v>
      </c>
      <c r="C94" s="31" t="s">
        <v>298</v>
      </c>
      <c r="D94" s="30" t="s">
        <v>299</v>
      </c>
      <c r="E94" s="47" t="s">
        <v>117</v>
      </c>
      <c r="F94" s="41">
        <v>77101.3</v>
      </c>
      <c r="G94" s="45">
        <v>77101.3</v>
      </c>
      <c r="H94" s="42">
        <f t="shared" si="0"/>
        <v>77101.3</v>
      </c>
      <c r="I94" s="42"/>
      <c r="J94" s="42"/>
      <c r="K94" s="42"/>
    </row>
    <row r="95" spans="1:13" ht="51" x14ac:dyDescent="0.25">
      <c r="A95" s="27">
        <v>81</v>
      </c>
      <c r="B95" s="46" t="s">
        <v>278</v>
      </c>
      <c r="C95" s="31" t="s">
        <v>300</v>
      </c>
      <c r="D95" s="30" t="s">
        <v>249</v>
      </c>
      <c r="E95" s="47" t="s">
        <v>117</v>
      </c>
      <c r="F95" s="41">
        <v>1247741.7</v>
      </c>
      <c r="G95" s="45">
        <v>585818.4</v>
      </c>
      <c r="H95" s="42">
        <f t="shared" si="0"/>
        <v>1247741.7</v>
      </c>
      <c r="I95" s="42">
        <f>200185.5+109294.6</f>
        <v>309480.09999999998</v>
      </c>
      <c r="J95" s="42">
        <v>200000</v>
      </c>
      <c r="K95" s="42">
        <v>200000</v>
      </c>
    </row>
    <row r="96" spans="1:13" ht="114.75" x14ac:dyDescent="0.25">
      <c r="A96" s="27">
        <v>82</v>
      </c>
      <c r="B96" s="46" t="s">
        <v>278</v>
      </c>
      <c r="C96" s="31" t="s">
        <v>301</v>
      </c>
      <c r="D96" s="30" t="s">
        <v>302</v>
      </c>
      <c r="E96" s="47" t="s">
        <v>117</v>
      </c>
      <c r="F96" s="41">
        <v>4500</v>
      </c>
      <c r="G96" s="45"/>
      <c r="H96" s="42">
        <f t="shared" si="0"/>
        <v>4500</v>
      </c>
      <c r="I96" s="42"/>
      <c r="J96" s="42"/>
      <c r="K96" s="42"/>
    </row>
    <row r="97" spans="1:12" ht="26.25" customHeight="1" x14ac:dyDescent="0.25">
      <c r="A97" s="63"/>
      <c r="B97" s="63"/>
      <c r="C97" s="63"/>
      <c r="D97" s="63"/>
      <c r="E97" s="63"/>
      <c r="F97" s="43">
        <f t="shared" ref="F97:K97" si="1">SUM(F14:F96)</f>
        <v>6695211.9000000013</v>
      </c>
      <c r="G97" s="43">
        <f t="shared" si="1"/>
        <v>4589583.5000000009</v>
      </c>
      <c r="H97" s="43">
        <f t="shared" si="1"/>
        <v>6683350.7000000011</v>
      </c>
      <c r="I97" s="43">
        <f t="shared" si="1"/>
        <v>4736209.8999999994</v>
      </c>
      <c r="J97" s="43">
        <f t="shared" si="1"/>
        <v>4535090.83</v>
      </c>
      <c r="K97" s="43">
        <f t="shared" si="1"/>
        <v>4710191.3199999984</v>
      </c>
      <c r="L97" s="6"/>
    </row>
    <row r="98" spans="1:12" x14ac:dyDescent="0.25">
      <c r="A98" s="4"/>
      <c r="B98" s="4"/>
      <c r="C98" s="4"/>
      <c r="D98" s="21"/>
      <c r="E98" s="4"/>
      <c r="F98" s="4"/>
      <c r="G98" s="6"/>
      <c r="H98" s="6"/>
      <c r="I98" s="6"/>
      <c r="J98" s="6"/>
      <c r="K98" s="6"/>
    </row>
    <row r="99" spans="1:12" x14ac:dyDescent="0.25">
      <c r="A99" s="4"/>
      <c r="B99" s="4"/>
      <c r="C99" s="4"/>
      <c r="D99" s="21"/>
      <c r="E99" s="4"/>
      <c r="F99" s="4"/>
      <c r="G99" s="6"/>
      <c r="H99" s="6"/>
      <c r="I99" s="6"/>
      <c r="J99" s="6"/>
      <c r="K99" s="6"/>
    </row>
    <row r="100" spans="1:12" x14ac:dyDescent="0.25">
      <c r="A100" s="4"/>
      <c r="B100" s="4"/>
      <c r="C100" s="4"/>
      <c r="D100" s="21"/>
      <c r="E100" s="4"/>
      <c r="F100" s="4"/>
      <c r="G100" s="6"/>
      <c r="H100" s="6"/>
      <c r="I100" s="6"/>
      <c r="J100" s="6"/>
      <c r="K100" s="6"/>
    </row>
    <row r="101" spans="1:12" x14ac:dyDescent="0.25">
      <c r="A101" s="4"/>
      <c r="B101" s="4"/>
      <c r="C101" s="4"/>
      <c r="D101" s="21"/>
      <c r="E101" s="4"/>
      <c r="F101" s="24"/>
      <c r="G101" s="24"/>
      <c r="H101" s="24"/>
      <c r="I101" s="24"/>
      <c r="J101" s="24"/>
      <c r="K101" s="24"/>
    </row>
    <row r="102" spans="1:12" x14ac:dyDescent="0.25">
      <c r="A102" s="4"/>
      <c r="B102" s="4"/>
      <c r="C102" s="4"/>
      <c r="D102" s="21"/>
      <c r="E102" s="4"/>
      <c r="F102" s="4"/>
      <c r="G102" s="6"/>
      <c r="H102" s="6"/>
      <c r="I102" s="6"/>
      <c r="J102" s="6"/>
      <c r="K102" s="6"/>
    </row>
    <row r="103" spans="1:12" x14ac:dyDescent="0.25">
      <c r="A103" s="4"/>
      <c r="B103" s="4"/>
      <c r="C103" s="4"/>
      <c r="D103" s="21"/>
      <c r="E103" s="4"/>
      <c r="F103" s="4"/>
      <c r="G103" s="6"/>
      <c r="H103" s="6"/>
      <c r="I103" s="6"/>
      <c r="J103" s="6"/>
      <c r="K103" s="6"/>
    </row>
    <row r="104" spans="1:12" x14ac:dyDescent="0.25">
      <c r="A104" s="4"/>
      <c r="B104" s="4"/>
      <c r="C104" s="4"/>
      <c r="D104" s="21"/>
      <c r="E104" s="4"/>
      <c r="F104" s="4"/>
      <c r="G104" s="6"/>
      <c r="H104" s="6"/>
      <c r="I104" s="6"/>
      <c r="J104" s="6"/>
      <c r="K104" s="6"/>
    </row>
    <row r="105" spans="1:12" x14ac:dyDescent="0.25">
      <c r="A105" s="4"/>
      <c r="B105" s="4"/>
      <c r="C105" s="4"/>
      <c r="D105" s="21"/>
      <c r="E105" s="4"/>
      <c r="F105" s="4"/>
      <c r="G105" s="6"/>
      <c r="H105" s="6"/>
      <c r="I105" s="6"/>
      <c r="J105" s="6"/>
      <c r="K105" s="6"/>
    </row>
    <row r="106" spans="1:12" x14ac:dyDescent="0.25">
      <c r="A106" s="4"/>
      <c r="B106" s="4"/>
      <c r="C106" s="4"/>
      <c r="D106" s="21"/>
      <c r="E106" s="4"/>
      <c r="F106" s="4"/>
      <c r="G106" s="6"/>
      <c r="H106" s="6"/>
      <c r="I106" s="6"/>
      <c r="J106" s="6"/>
      <c r="K106" s="6"/>
    </row>
    <row r="107" spans="1:12" x14ac:dyDescent="0.25">
      <c r="A107" s="4"/>
      <c r="B107" s="4"/>
      <c r="C107" s="4"/>
      <c r="D107" s="21"/>
      <c r="E107" s="4"/>
      <c r="F107" s="4"/>
      <c r="G107" s="6"/>
      <c r="H107" s="6"/>
      <c r="I107" s="6"/>
      <c r="J107" s="6"/>
      <c r="K107" s="6"/>
    </row>
    <row r="108" spans="1:12" x14ac:dyDescent="0.25">
      <c r="A108" s="4"/>
      <c r="B108" s="4"/>
      <c r="C108" s="4"/>
      <c r="D108" s="21"/>
      <c r="E108" s="4"/>
      <c r="F108" s="4"/>
      <c r="G108" s="6"/>
      <c r="H108" s="6"/>
      <c r="I108" s="6"/>
      <c r="J108" s="6"/>
      <c r="K108" s="6"/>
    </row>
    <row r="109" spans="1:12" x14ac:dyDescent="0.25">
      <c r="A109" s="4"/>
      <c r="B109" s="4"/>
      <c r="C109" s="4"/>
      <c r="D109" s="21"/>
      <c r="E109" s="4"/>
      <c r="F109" s="4"/>
      <c r="G109" s="6"/>
      <c r="H109" s="6"/>
      <c r="I109" s="6"/>
      <c r="J109" s="6"/>
      <c r="K109" s="6"/>
    </row>
    <row r="110" spans="1:12" x14ac:dyDescent="0.25">
      <c r="A110" s="4"/>
      <c r="B110" s="4"/>
      <c r="C110" s="4"/>
      <c r="D110" s="21"/>
      <c r="E110" s="4"/>
      <c r="F110" s="4"/>
      <c r="G110" s="6"/>
      <c r="H110" s="6"/>
      <c r="I110" s="6"/>
      <c r="J110" s="6"/>
      <c r="K110" s="6"/>
    </row>
    <row r="111" spans="1:12" x14ac:dyDescent="0.25">
      <c r="A111" s="4"/>
      <c r="B111" s="4"/>
      <c r="C111" s="4"/>
      <c r="D111" s="21"/>
      <c r="E111" s="4"/>
      <c r="F111" s="4"/>
      <c r="G111" s="6"/>
      <c r="H111" s="6"/>
      <c r="I111" s="6"/>
      <c r="J111" s="6"/>
      <c r="K111" s="6"/>
    </row>
    <row r="112" spans="1:12" x14ac:dyDescent="0.25">
      <c r="A112" s="4"/>
      <c r="B112" s="4"/>
      <c r="C112" s="4"/>
      <c r="D112" s="21"/>
      <c r="E112" s="4"/>
      <c r="F112" s="4"/>
      <c r="G112" s="6"/>
      <c r="H112" s="6"/>
      <c r="I112" s="6"/>
      <c r="J112" s="6"/>
      <c r="K112" s="6"/>
    </row>
    <row r="113" spans="1:11" x14ac:dyDescent="0.25">
      <c r="A113" s="4"/>
      <c r="B113" s="4"/>
      <c r="C113" s="4"/>
      <c r="D113" s="21"/>
      <c r="E113" s="4"/>
      <c r="F113" s="4"/>
      <c r="G113" s="6"/>
      <c r="H113" s="6"/>
      <c r="I113" s="6"/>
      <c r="J113" s="6"/>
      <c r="K113" s="6"/>
    </row>
    <row r="114" spans="1:11" x14ac:dyDescent="0.25">
      <c r="A114" s="4"/>
      <c r="B114" s="4"/>
      <c r="C114" s="4"/>
      <c r="D114" s="21"/>
      <c r="E114" s="4"/>
      <c r="F114" s="4"/>
      <c r="G114" s="6"/>
      <c r="H114" s="6"/>
      <c r="I114" s="6"/>
      <c r="J114" s="6"/>
      <c r="K114" s="6"/>
    </row>
    <row r="115" spans="1:11" x14ac:dyDescent="0.25">
      <c r="A115" s="4"/>
      <c r="B115" s="4"/>
      <c r="C115" s="4"/>
      <c r="D115" s="21"/>
      <c r="E115" s="4"/>
      <c r="F115" s="4"/>
      <c r="G115" s="6"/>
      <c r="H115" s="6"/>
      <c r="I115" s="6"/>
      <c r="J115" s="6"/>
      <c r="K115" s="6"/>
    </row>
    <row r="116" spans="1:11" x14ac:dyDescent="0.25">
      <c r="A116" s="4"/>
      <c r="B116" s="4"/>
      <c r="C116" s="4"/>
      <c r="D116" s="21"/>
      <c r="E116" s="4"/>
      <c r="F116" s="4"/>
      <c r="G116" s="6"/>
      <c r="H116" s="6"/>
      <c r="I116" s="6"/>
      <c r="J116" s="6"/>
      <c r="K116" s="6"/>
    </row>
    <row r="117" spans="1:11" x14ac:dyDescent="0.25">
      <c r="A117" s="4"/>
      <c r="B117" s="4"/>
      <c r="C117" s="4"/>
      <c r="D117" s="21"/>
      <c r="E117" s="4"/>
      <c r="F117" s="4"/>
      <c r="G117" s="6"/>
      <c r="H117" s="6"/>
      <c r="I117" s="6"/>
      <c r="J117" s="6"/>
      <c r="K117" s="6"/>
    </row>
    <row r="118" spans="1:11" x14ac:dyDescent="0.25">
      <c r="A118" s="4"/>
      <c r="B118" s="4"/>
      <c r="C118" s="4"/>
      <c r="D118" s="21"/>
      <c r="E118" s="4"/>
      <c r="F118" s="4"/>
      <c r="G118" s="6"/>
      <c r="H118" s="6"/>
      <c r="I118" s="6"/>
      <c r="J118" s="6"/>
      <c r="K118" s="6"/>
    </row>
    <row r="119" spans="1:11" x14ac:dyDescent="0.25">
      <c r="A119" s="4"/>
      <c r="B119" s="4"/>
      <c r="C119" s="4"/>
      <c r="D119" s="21"/>
      <c r="E119" s="4"/>
      <c r="F119" s="4"/>
      <c r="G119" s="6"/>
      <c r="H119" s="6"/>
      <c r="I119" s="6"/>
      <c r="J119" s="6"/>
      <c r="K119" s="6"/>
    </row>
    <row r="120" spans="1:11" x14ac:dyDescent="0.25">
      <c r="A120" s="4"/>
      <c r="B120" s="4"/>
      <c r="C120" s="4"/>
      <c r="D120" s="21"/>
      <c r="E120" s="4"/>
      <c r="F120" s="4"/>
      <c r="G120" s="6"/>
      <c r="H120" s="6"/>
      <c r="I120" s="6"/>
      <c r="J120" s="6"/>
      <c r="K120" s="6"/>
    </row>
    <row r="121" spans="1:11" x14ac:dyDescent="0.25">
      <c r="A121" s="4"/>
      <c r="B121" s="4"/>
      <c r="C121" s="4"/>
      <c r="D121" s="21"/>
      <c r="E121" s="4"/>
      <c r="F121" s="4"/>
      <c r="G121" s="6"/>
      <c r="H121" s="6"/>
      <c r="I121" s="6"/>
      <c r="J121" s="6"/>
      <c r="K121" s="6"/>
    </row>
    <row r="122" spans="1:11" x14ac:dyDescent="0.25">
      <c r="A122" s="4"/>
      <c r="B122" s="4"/>
      <c r="C122" s="4"/>
      <c r="D122" s="21"/>
      <c r="E122" s="4"/>
      <c r="F122" s="4"/>
      <c r="G122" s="6"/>
      <c r="H122" s="6"/>
      <c r="I122" s="6"/>
      <c r="J122" s="6"/>
      <c r="K122" s="6"/>
    </row>
    <row r="123" spans="1:11" x14ac:dyDescent="0.25">
      <c r="A123" s="4"/>
      <c r="B123" s="4"/>
      <c r="C123" s="4"/>
      <c r="D123" s="21"/>
      <c r="E123" s="4"/>
      <c r="F123" s="4"/>
      <c r="G123" s="6"/>
      <c r="H123" s="6"/>
      <c r="I123" s="6"/>
      <c r="J123" s="6"/>
      <c r="K123" s="6"/>
    </row>
    <row r="124" spans="1:11" x14ac:dyDescent="0.25">
      <c r="A124" s="4"/>
      <c r="B124" s="4"/>
      <c r="C124" s="4"/>
      <c r="D124" s="21"/>
      <c r="E124" s="4"/>
      <c r="F124" s="4"/>
      <c r="G124" s="6"/>
      <c r="H124" s="6"/>
      <c r="I124" s="6"/>
      <c r="J124" s="6"/>
      <c r="K124" s="6"/>
    </row>
    <row r="125" spans="1:11" x14ac:dyDescent="0.25">
      <c r="A125" s="4"/>
      <c r="B125" s="4"/>
      <c r="C125" s="4"/>
      <c r="D125" s="21"/>
      <c r="E125" s="4"/>
      <c r="F125" s="4"/>
      <c r="G125" s="6"/>
      <c r="H125" s="6"/>
      <c r="I125" s="6"/>
      <c r="J125" s="6"/>
      <c r="K125" s="6"/>
    </row>
    <row r="126" spans="1:11" x14ac:dyDescent="0.25">
      <c r="A126" s="4"/>
      <c r="B126" s="4"/>
      <c r="C126" s="4"/>
      <c r="D126" s="21"/>
      <c r="E126" s="4"/>
      <c r="F126" s="4"/>
      <c r="G126" s="6"/>
      <c r="H126" s="6"/>
      <c r="I126" s="6"/>
      <c r="J126" s="6"/>
      <c r="K126" s="6"/>
    </row>
    <row r="127" spans="1:11" x14ac:dyDescent="0.25">
      <c r="A127" s="4"/>
      <c r="B127" s="4"/>
      <c r="C127" s="4"/>
      <c r="D127" s="21"/>
      <c r="E127" s="4"/>
      <c r="F127" s="4"/>
      <c r="G127" s="6"/>
      <c r="H127" s="6"/>
      <c r="I127" s="6"/>
      <c r="J127" s="6"/>
      <c r="K127" s="6"/>
    </row>
    <row r="128" spans="1:11" x14ac:dyDescent="0.25">
      <c r="A128" s="4"/>
      <c r="B128" s="4"/>
      <c r="C128" s="4"/>
      <c r="D128" s="21"/>
      <c r="E128" s="4"/>
      <c r="F128" s="4"/>
      <c r="G128" s="6"/>
      <c r="H128" s="6"/>
      <c r="I128" s="6"/>
      <c r="J128" s="6"/>
      <c r="K128" s="6"/>
    </row>
    <row r="129" spans="1:12" x14ac:dyDescent="0.25">
      <c r="A129" s="4"/>
      <c r="B129" s="4"/>
      <c r="C129" s="4"/>
      <c r="D129" s="21"/>
      <c r="E129" s="4"/>
      <c r="F129" s="4"/>
      <c r="G129" s="6"/>
      <c r="H129" s="6"/>
      <c r="I129" s="6"/>
      <c r="J129" s="6"/>
      <c r="K129" s="6"/>
    </row>
    <row r="130" spans="1:12" x14ac:dyDescent="0.25">
      <c r="A130" s="4"/>
      <c r="B130" s="4"/>
      <c r="C130" s="4"/>
      <c r="D130" s="21"/>
      <c r="E130" s="4"/>
      <c r="F130" s="4"/>
      <c r="G130" s="4" t="s">
        <v>170</v>
      </c>
      <c r="H130" s="24">
        <f>H17</f>
        <v>1031330</v>
      </c>
      <c r="I130" s="23">
        <f t="shared" ref="H130:K131" si="2">I17</f>
        <v>1117648</v>
      </c>
      <c r="J130" s="23">
        <f t="shared" si="2"/>
        <v>1173530</v>
      </c>
      <c r="K130" s="23">
        <f t="shared" si="2"/>
        <v>1229859</v>
      </c>
    </row>
    <row r="131" spans="1:12" x14ac:dyDescent="0.25">
      <c r="A131" s="4"/>
      <c r="B131" s="4"/>
      <c r="C131" s="4"/>
      <c r="D131" s="21"/>
      <c r="E131" s="4"/>
      <c r="F131" s="4"/>
      <c r="G131" s="4" t="s">
        <v>169</v>
      </c>
      <c r="H131" s="24">
        <f t="shared" si="2"/>
        <v>43343</v>
      </c>
      <c r="I131" s="24">
        <f t="shared" si="2"/>
        <v>44601</v>
      </c>
      <c r="J131" s="24">
        <f t="shared" si="2"/>
        <v>45957</v>
      </c>
      <c r="K131" s="24">
        <f t="shared" si="2"/>
        <v>50058</v>
      </c>
    </row>
    <row r="132" spans="1:12" x14ac:dyDescent="0.25">
      <c r="A132" s="4"/>
      <c r="B132" s="4"/>
      <c r="C132" s="4"/>
      <c r="D132" s="21"/>
      <c r="E132" s="4"/>
      <c r="F132" s="4"/>
      <c r="G132" s="4" t="s">
        <v>168</v>
      </c>
      <c r="H132" s="24">
        <f>H19+H20+H21+H22</f>
        <v>538414</v>
      </c>
      <c r="I132" s="23">
        <f>I19+I20+I21+I22</f>
        <v>587721</v>
      </c>
      <c r="J132" s="23">
        <f>J19+J20+J21+J22</f>
        <v>613550</v>
      </c>
      <c r="K132" s="23">
        <f>K19+K20+K21+K22</f>
        <v>640496</v>
      </c>
    </row>
    <row r="133" spans="1:12" x14ac:dyDescent="0.25">
      <c r="A133" s="4"/>
      <c r="B133" s="4"/>
      <c r="C133" s="4"/>
      <c r="D133" s="21"/>
      <c r="E133" s="4"/>
      <c r="F133" s="4"/>
      <c r="G133" s="4" t="s">
        <v>167</v>
      </c>
      <c r="H133" s="24">
        <f>H23+H24+H25</f>
        <v>257050</v>
      </c>
      <c r="I133" s="23">
        <f>I23+I24+I25</f>
        <v>270369</v>
      </c>
      <c r="J133" s="23">
        <f>J23+J24+J25</f>
        <v>285647</v>
      </c>
      <c r="K133" s="23">
        <f>K23+K24+K25</f>
        <v>301528</v>
      </c>
    </row>
    <row r="134" spans="1:12" x14ac:dyDescent="0.25">
      <c r="A134" s="4"/>
      <c r="B134" s="4"/>
      <c r="C134" s="4"/>
      <c r="D134" s="21"/>
      <c r="E134" s="4"/>
      <c r="F134" s="4"/>
      <c r="G134" s="4" t="s">
        <v>166</v>
      </c>
      <c r="H134" s="24">
        <f>H26</f>
        <v>8125</v>
      </c>
      <c r="I134" s="23">
        <f>I26</f>
        <v>8491</v>
      </c>
      <c r="J134" s="23">
        <f>J26</f>
        <v>8754</v>
      </c>
      <c r="K134" s="23">
        <f>K26</f>
        <v>9025</v>
      </c>
    </row>
    <row r="135" spans="1:12" x14ac:dyDescent="0.25">
      <c r="A135" s="4"/>
      <c r="B135" s="4"/>
      <c r="C135" s="4"/>
      <c r="D135" s="21"/>
      <c r="E135" s="4"/>
      <c r="F135" s="4"/>
      <c r="G135" s="4" t="s">
        <v>165</v>
      </c>
      <c r="H135" s="24">
        <f>H54+H27</f>
        <v>25437</v>
      </c>
      <c r="I135" s="23">
        <f>I54+I27</f>
        <v>26733</v>
      </c>
      <c r="J135" s="23">
        <f>J54+J27</f>
        <v>27910</v>
      </c>
      <c r="K135" s="23">
        <f>K27+K54</f>
        <v>28875</v>
      </c>
    </row>
    <row r="136" spans="1:12" x14ac:dyDescent="0.25">
      <c r="A136" s="4"/>
      <c r="B136" s="4"/>
      <c r="C136" s="4"/>
      <c r="D136" s="21"/>
      <c r="E136" s="4"/>
      <c r="F136" s="4"/>
      <c r="G136" s="4" t="s">
        <v>164</v>
      </c>
      <c r="H136" s="23">
        <f>H28</f>
        <v>3</v>
      </c>
      <c r="I136" s="23">
        <f>I28</f>
        <v>0</v>
      </c>
      <c r="J136" s="23">
        <f>J28</f>
        <v>0</v>
      </c>
      <c r="K136" s="37">
        <f>K28</f>
        <v>0</v>
      </c>
    </row>
    <row r="137" spans="1:12" x14ac:dyDescent="0.25">
      <c r="A137" s="4"/>
      <c r="B137" s="4"/>
      <c r="C137" s="4"/>
      <c r="D137" s="21"/>
      <c r="E137" s="4"/>
      <c r="F137" s="4"/>
      <c r="G137" s="4" t="s">
        <v>163</v>
      </c>
      <c r="H137" s="38">
        <f>H58+H55+H51+H50+H43+H42+H41+H40+H39+H38</f>
        <v>160279.79999999999</v>
      </c>
      <c r="I137" s="38">
        <f>I58+I55+I51+I50+I43+I42+I41+I40+I39+I38</f>
        <v>102087.9</v>
      </c>
      <c r="J137" s="38">
        <f>J58+J55+J51+J50+J43+J42+J41+J40+J39+J38</f>
        <v>111176.2</v>
      </c>
      <c r="K137" s="38">
        <f>K58+K55+K51+K50+K43+K42+K41+K40+K39+K38</f>
        <v>101895.9</v>
      </c>
    </row>
    <row r="138" spans="1:12" x14ac:dyDescent="0.25">
      <c r="A138" s="4"/>
      <c r="B138" s="4"/>
      <c r="C138" s="4"/>
      <c r="D138" s="21"/>
      <c r="E138" s="4"/>
      <c r="F138" s="4"/>
      <c r="G138" s="4" t="s">
        <v>162</v>
      </c>
      <c r="H138" s="24">
        <f>H14</f>
        <v>6499.8</v>
      </c>
      <c r="I138" s="23">
        <f>I14</f>
        <v>9467</v>
      </c>
      <c r="J138" s="23">
        <f>J14</f>
        <v>10044</v>
      </c>
      <c r="K138" s="23">
        <f>K14</f>
        <v>10445</v>
      </c>
      <c r="L138" s="4"/>
    </row>
    <row r="139" spans="1:12" x14ac:dyDescent="0.25">
      <c r="A139" s="4"/>
      <c r="B139" s="4"/>
      <c r="C139" s="4"/>
      <c r="D139" s="21"/>
      <c r="E139" s="4"/>
      <c r="F139" s="4"/>
      <c r="G139" s="4" t="s">
        <v>129</v>
      </c>
      <c r="H139" s="24">
        <f>H34+H35+H44+H52+H57+H59+H61+H62</f>
        <v>15023.6</v>
      </c>
      <c r="I139" s="24">
        <f>I34+I35+I44+I52+I57+I59+I61+I62</f>
        <v>2230.1</v>
      </c>
      <c r="J139" s="24">
        <f>J34+J35+J44+J52+J57+J59+J61+J62</f>
        <v>2180.1999999999998</v>
      </c>
      <c r="K139" s="24">
        <f>K34+K35+K44+K52+K57+K59+K61+K62</f>
        <v>2591.6</v>
      </c>
    </row>
    <row r="140" spans="1:12" ht="13.5" customHeight="1" x14ac:dyDescent="0.25">
      <c r="A140" s="4"/>
      <c r="B140" s="4"/>
      <c r="C140" s="4"/>
      <c r="D140" s="21"/>
      <c r="E140" s="4"/>
      <c r="F140" s="4"/>
      <c r="G140" s="4" t="s">
        <v>161</v>
      </c>
      <c r="H140" s="24">
        <f>H36+H45+H46+H47+H48</f>
        <v>57163.600000000006</v>
      </c>
      <c r="I140" s="24">
        <f>I36+I45+I46+I47+I48</f>
        <v>43145.8</v>
      </c>
      <c r="J140" s="24">
        <f>J36+J45+J46+J47+J48</f>
        <v>43145.8</v>
      </c>
      <c r="K140" s="24">
        <f>K36+K45+K46+K47+K48</f>
        <v>43145.8</v>
      </c>
    </row>
    <row r="141" spans="1:12" hidden="1" x14ac:dyDescent="0.25">
      <c r="A141" s="4"/>
      <c r="B141" s="4"/>
      <c r="C141" s="4"/>
      <c r="D141" s="21"/>
      <c r="E141" s="4"/>
      <c r="F141" s="4"/>
      <c r="G141" s="6" t="s">
        <v>127</v>
      </c>
      <c r="H141" s="22" t="e">
        <f>#REF!+#REF!</f>
        <v>#REF!</v>
      </c>
      <c r="I141" s="22" t="e">
        <f>#REF!+#REF!</f>
        <v>#REF!</v>
      </c>
      <c r="J141" s="22" t="e">
        <f>#REF!+#REF!</f>
        <v>#REF!</v>
      </c>
      <c r="K141" s="22" t="e">
        <f>#REF!+#REF!</f>
        <v>#REF!</v>
      </c>
    </row>
    <row r="142" spans="1:12" x14ac:dyDescent="0.25">
      <c r="A142" s="4"/>
      <c r="B142" s="4"/>
      <c r="C142" s="4"/>
      <c r="D142" s="21"/>
      <c r="E142" s="4"/>
      <c r="F142" s="4"/>
      <c r="G142" s="36" t="s">
        <v>128</v>
      </c>
      <c r="H142" s="38">
        <f>H15+H16+H29+H30+H31+H32+H33+H37+H49+H53+H60+H63</f>
        <v>4365.2999999999993</v>
      </c>
      <c r="I142" s="38">
        <f>I15+I16+I29+I30+I31+I32+I33+I37+I49+I53+I60+I63</f>
        <v>6941.4999999999991</v>
      </c>
      <c r="J142" s="38">
        <f>J15+J16+J29+J30+J31+J32+J33+J37+J49+J53+J60+J63</f>
        <v>6925.73</v>
      </c>
      <c r="K142" s="38">
        <f>K15+K16+K29+K30+K31+K32+K33+K37+K49+K53+K60+K63</f>
        <v>6913.32</v>
      </c>
    </row>
    <row r="143" spans="1:12" x14ac:dyDescent="0.25">
      <c r="A143" s="4"/>
      <c r="B143" s="4"/>
      <c r="C143" s="4"/>
      <c r="D143" s="21"/>
      <c r="E143" s="4"/>
      <c r="F143" s="4"/>
      <c r="G143" s="4" t="s">
        <v>140</v>
      </c>
      <c r="H143" s="23">
        <v>0</v>
      </c>
      <c r="I143" s="23">
        <v>0</v>
      </c>
      <c r="J143" s="23">
        <v>0</v>
      </c>
      <c r="K143" s="23">
        <v>0</v>
      </c>
    </row>
    <row r="144" spans="1:12" x14ac:dyDescent="0.25">
      <c r="A144" s="4"/>
      <c r="B144" s="4"/>
      <c r="C144" s="4"/>
      <c r="D144" s="21"/>
      <c r="E144" s="4"/>
      <c r="F144" s="4"/>
      <c r="G144" s="6"/>
      <c r="H144" s="44">
        <f>H130+H131+H132+H133+H134+H135+H136+H137+H138+H139+H140+H142+H143</f>
        <v>2147034.1</v>
      </c>
      <c r="I144" s="44">
        <f t="shared" ref="I144:K144" si="3">I130+I131+I132+I133+I134+I135+I136+I137+I138+I139+I140+I142+I143</f>
        <v>2219435.2999999998</v>
      </c>
      <c r="J144" s="44">
        <f t="shared" si="3"/>
        <v>2328819.9300000002</v>
      </c>
      <c r="K144" s="44">
        <f t="shared" si="3"/>
        <v>2424832.6199999996</v>
      </c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"/>
    </row>
    <row r="151" spans="4:4" x14ac:dyDescent="0.25">
      <c r="D151" s="2"/>
    </row>
    <row r="152" spans="4:4" x14ac:dyDescent="0.25">
      <c r="D152" s="2"/>
    </row>
    <row r="153" spans="4:4" x14ac:dyDescent="0.25">
      <c r="D153" s="2"/>
    </row>
    <row r="154" spans="4:4" x14ac:dyDescent="0.25">
      <c r="D154" s="2"/>
    </row>
    <row r="155" spans="4:4" x14ac:dyDescent="0.25">
      <c r="D155" s="2"/>
    </row>
    <row r="156" spans="4:4" x14ac:dyDescent="0.25">
      <c r="D156" s="2"/>
    </row>
    <row r="157" spans="4:4" x14ac:dyDescent="0.25">
      <c r="D157" s="2"/>
    </row>
    <row r="158" spans="4:4" x14ac:dyDescent="0.25">
      <c r="D158" s="2"/>
    </row>
    <row r="159" spans="4:4" x14ac:dyDescent="0.25">
      <c r="D159" s="2"/>
    </row>
  </sheetData>
  <autoFilter ref="A13:N97"/>
  <mergeCells count="18">
    <mergeCell ref="A97:E97"/>
    <mergeCell ref="A9:C9"/>
    <mergeCell ref="D9:K9"/>
    <mergeCell ref="A11:A12"/>
    <mergeCell ref="B11:B12"/>
    <mergeCell ref="C11:D11"/>
    <mergeCell ref="E11:E12"/>
    <mergeCell ref="F11:F12"/>
    <mergeCell ref="G11:G12"/>
    <mergeCell ref="H11:H12"/>
    <mergeCell ref="I11:K11"/>
    <mergeCell ref="A2:K2"/>
    <mergeCell ref="A3:K3"/>
    <mergeCell ref="A6:C6"/>
    <mergeCell ref="D6:K6"/>
    <mergeCell ref="A7:C7"/>
    <mergeCell ref="D7:K8"/>
    <mergeCell ref="A8:C8"/>
  </mergeCells>
  <pageMargins left="1.05" right="0.35" top="0.25" bottom="0.2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10" zoomScaleNormal="11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H12" sqref="H12"/>
    </sheetView>
  </sheetViews>
  <sheetFormatPr defaultRowHeight="15" x14ac:dyDescent="0.25"/>
  <cols>
    <col min="1" max="1" width="6" customWidth="1"/>
    <col min="2" max="2" width="9.28515625" customWidth="1"/>
    <col min="3" max="3" width="23" customWidth="1"/>
    <col min="4" max="4" width="29.7109375" customWidth="1"/>
    <col min="5" max="5" width="24.42578125" customWidth="1"/>
    <col min="6" max="6" width="12.42578125" customWidth="1"/>
    <col min="7" max="7" width="11.7109375" customWidth="1"/>
    <col min="8" max="8" width="12.7109375" customWidth="1"/>
    <col min="9" max="9" width="12.140625" customWidth="1"/>
    <col min="10" max="10" width="12.42578125" customWidth="1"/>
    <col min="11" max="11" width="13.140625" customWidth="1"/>
  </cols>
  <sheetData>
    <row r="1" spans="1:12" ht="18.75" x14ac:dyDescent="0.25">
      <c r="A1" s="52" t="s">
        <v>123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x14ac:dyDescent="0.25">
      <c r="A2" s="53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 ht="5.25" customHeight="1" x14ac:dyDescent="0.25"/>
    <row r="4" spans="1:12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.75" customHeight="1" x14ac:dyDescent="0.25">
      <c r="A5" s="72" t="s">
        <v>0</v>
      </c>
      <c r="B5" s="73"/>
      <c r="C5" s="73"/>
      <c r="D5" s="77" t="s">
        <v>1</v>
      </c>
      <c r="E5" s="78"/>
      <c r="F5" s="78"/>
      <c r="G5" s="78"/>
      <c r="H5" s="78"/>
      <c r="I5" s="78"/>
      <c r="J5" s="78"/>
      <c r="K5" s="78"/>
    </row>
    <row r="6" spans="1:12" ht="18.75" customHeight="1" x14ac:dyDescent="0.25">
      <c r="A6" s="72" t="s">
        <v>2</v>
      </c>
      <c r="B6" s="73"/>
      <c r="C6" s="73"/>
      <c r="D6" s="69" t="s">
        <v>121</v>
      </c>
      <c r="E6" s="70"/>
      <c r="F6" s="70"/>
      <c r="G6" s="70"/>
      <c r="H6" s="70"/>
      <c r="I6" s="70"/>
      <c r="J6" s="70"/>
      <c r="K6" s="70"/>
    </row>
    <row r="7" spans="1:12" ht="12.75" customHeight="1" x14ac:dyDescent="0.25">
      <c r="A7" s="83" t="s">
        <v>3</v>
      </c>
      <c r="B7" s="84"/>
      <c r="C7" s="84"/>
      <c r="D7" s="71"/>
      <c r="E7" s="71"/>
      <c r="F7" s="71"/>
      <c r="G7" s="71"/>
      <c r="H7" s="71"/>
      <c r="I7" s="71"/>
      <c r="J7" s="71"/>
      <c r="K7" s="71"/>
    </row>
    <row r="8" spans="1:12" ht="18.75" customHeight="1" x14ac:dyDescent="0.25">
      <c r="A8" s="72" t="s">
        <v>4</v>
      </c>
      <c r="B8" s="73"/>
      <c r="C8" s="73"/>
      <c r="D8" s="74" t="s">
        <v>5</v>
      </c>
      <c r="E8" s="75"/>
      <c r="F8" s="75"/>
      <c r="G8" s="75"/>
      <c r="H8" s="75"/>
      <c r="I8" s="75"/>
      <c r="J8" s="75"/>
      <c r="K8" s="75"/>
    </row>
    <row r="9" spans="1:12" ht="10.5" customHeight="1" x14ac:dyDescent="0.25"/>
    <row r="10" spans="1:12" ht="35.25" customHeight="1" x14ac:dyDescent="0.25">
      <c r="A10" s="79" t="s">
        <v>122</v>
      </c>
      <c r="B10" s="79" t="s">
        <v>124</v>
      </c>
      <c r="C10" s="80" t="s">
        <v>6</v>
      </c>
      <c r="D10" s="80"/>
      <c r="E10" s="80" t="s">
        <v>9</v>
      </c>
      <c r="F10" s="81" t="s">
        <v>141</v>
      </c>
      <c r="G10" s="81" t="s">
        <v>142</v>
      </c>
      <c r="H10" s="81" t="s">
        <v>143</v>
      </c>
      <c r="I10" s="82" t="s">
        <v>10</v>
      </c>
      <c r="J10" s="82"/>
      <c r="K10" s="82"/>
    </row>
    <row r="11" spans="1:12" ht="71.25" customHeight="1" x14ac:dyDescent="0.25">
      <c r="A11" s="79"/>
      <c r="B11" s="79"/>
      <c r="C11" s="14" t="s">
        <v>7</v>
      </c>
      <c r="D11" s="15" t="s">
        <v>8</v>
      </c>
      <c r="E11" s="80"/>
      <c r="F11" s="81"/>
      <c r="G11" s="81"/>
      <c r="H11" s="81"/>
      <c r="I11" s="3" t="s">
        <v>144</v>
      </c>
      <c r="J11" s="3" t="s">
        <v>145</v>
      </c>
      <c r="K11" s="3" t="s">
        <v>146</v>
      </c>
    </row>
    <row r="12" spans="1:12" ht="53.25" customHeight="1" x14ac:dyDescent="0.25">
      <c r="A12" s="16">
        <v>1</v>
      </c>
      <c r="B12" s="17" t="s">
        <v>125</v>
      </c>
      <c r="C12" s="18" t="s">
        <v>11</v>
      </c>
      <c r="D12" s="14" t="s">
        <v>56</v>
      </c>
      <c r="E12" s="14" t="s">
        <v>78</v>
      </c>
      <c r="F12" s="8">
        <v>3157</v>
      </c>
      <c r="G12" s="11">
        <v>3617</v>
      </c>
      <c r="H12" s="11">
        <v>2580</v>
      </c>
      <c r="I12" s="11">
        <v>1578</v>
      </c>
      <c r="J12" s="11">
        <v>1578</v>
      </c>
      <c r="K12" s="11">
        <v>1578</v>
      </c>
      <c r="L12" s="6"/>
    </row>
    <row r="13" spans="1:12" ht="57.75" customHeight="1" x14ac:dyDescent="0.25">
      <c r="A13" s="16">
        <v>2</v>
      </c>
      <c r="B13" s="17" t="s">
        <v>125</v>
      </c>
      <c r="C13" s="18" t="s">
        <v>12</v>
      </c>
      <c r="D13" s="14" t="s">
        <v>57</v>
      </c>
      <c r="E13" s="14" t="s">
        <v>78</v>
      </c>
      <c r="F13" s="8">
        <v>1899.9</v>
      </c>
      <c r="G13" s="11">
        <v>-2321</v>
      </c>
      <c r="H13" s="11">
        <v>-1849.9</v>
      </c>
      <c r="I13" s="12">
        <v>1310</v>
      </c>
      <c r="J13" s="12">
        <v>1310</v>
      </c>
      <c r="K13" s="12">
        <v>1310</v>
      </c>
    </row>
    <row r="14" spans="1:12" ht="66" hidden="1" customHeight="1" x14ac:dyDescent="0.25">
      <c r="A14" s="16">
        <v>3</v>
      </c>
      <c r="B14" s="17" t="s">
        <v>125</v>
      </c>
      <c r="C14" s="18" t="s">
        <v>13</v>
      </c>
      <c r="D14" s="14" t="s">
        <v>58</v>
      </c>
      <c r="E14" s="14" t="s">
        <v>79</v>
      </c>
      <c r="F14" s="8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2" ht="57" customHeight="1" x14ac:dyDescent="0.25">
      <c r="A15" s="16">
        <v>3</v>
      </c>
      <c r="B15" s="17" t="s">
        <v>125</v>
      </c>
      <c r="C15" s="18" t="s">
        <v>14</v>
      </c>
      <c r="D15" s="14" t="s">
        <v>58</v>
      </c>
      <c r="E15" s="14" t="s">
        <v>80</v>
      </c>
      <c r="F15" s="8">
        <v>89</v>
      </c>
      <c r="G15" s="11">
        <v>519</v>
      </c>
      <c r="H15" s="11">
        <v>350</v>
      </c>
      <c r="I15" s="11">
        <v>163</v>
      </c>
      <c r="J15" s="11">
        <v>163</v>
      </c>
      <c r="K15" s="11">
        <v>163</v>
      </c>
    </row>
    <row r="16" spans="1:12" ht="66.75" customHeight="1" x14ac:dyDescent="0.25">
      <c r="A16" s="16">
        <v>4</v>
      </c>
      <c r="B16" s="17" t="s">
        <v>125</v>
      </c>
      <c r="C16" s="18" t="s">
        <v>15</v>
      </c>
      <c r="D16" s="14" t="s">
        <v>58</v>
      </c>
      <c r="E16" s="14" t="s">
        <v>81</v>
      </c>
      <c r="F16" s="8">
        <v>694</v>
      </c>
      <c r="G16" s="11">
        <v>414</v>
      </c>
      <c r="H16" s="11">
        <v>750</v>
      </c>
      <c r="I16" s="11">
        <v>900</v>
      </c>
      <c r="J16" s="11">
        <v>900</v>
      </c>
      <c r="K16" s="11">
        <v>900</v>
      </c>
    </row>
    <row r="17" spans="1:12" ht="47.25" customHeight="1" x14ac:dyDescent="0.25">
      <c r="A17" s="16">
        <v>5</v>
      </c>
      <c r="B17" s="17" t="s">
        <v>125</v>
      </c>
      <c r="C17" s="18" t="s">
        <v>16</v>
      </c>
      <c r="D17" s="14" t="s">
        <v>55</v>
      </c>
      <c r="E17" s="14" t="s">
        <v>82</v>
      </c>
      <c r="F17" s="8">
        <v>21180</v>
      </c>
      <c r="G17" s="11">
        <v>19855</v>
      </c>
      <c r="H17" s="11">
        <v>25277</v>
      </c>
      <c r="I17" s="11">
        <v>24893</v>
      </c>
      <c r="J17" s="11">
        <v>25434</v>
      </c>
      <c r="K17" s="11">
        <v>26388</v>
      </c>
    </row>
    <row r="18" spans="1:12" ht="91.5" customHeight="1" x14ac:dyDescent="0.25">
      <c r="A18" s="16">
        <v>6</v>
      </c>
      <c r="B18" s="17" t="s">
        <v>125</v>
      </c>
      <c r="C18" s="18" t="s">
        <v>17</v>
      </c>
      <c r="D18" s="14" t="s">
        <v>58</v>
      </c>
      <c r="E18" s="14" t="s">
        <v>83</v>
      </c>
      <c r="F18" s="8">
        <v>584</v>
      </c>
      <c r="G18" s="11">
        <v>277</v>
      </c>
      <c r="H18" s="11">
        <v>625</v>
      </c>
      <c r="I18" s="11">
        <v>590</v>
      </c>
      <c r="J18" s="11">
        <v>590</v>
      </c>
      <c r="K18" s="11">
        <v>590</v>
      </c>
    </row>
    <row r="19" spans="1:12" ht="69" customHeight="1" x14ac:dyDescent="0.25">
      <c r="A19" s="16">
        <v>7</v>
      </c>
      <c r="B19" s="17" t="s">
        <v>125</v>
      </c>
      <c r="C19" s="18" t="s">
        <v>18</v>
      </c>
      <c r="D19" s="14" t="s">
        <v>58</v>
      </c>
      <c r="E19" s="14" t="s">
        <v>153</v>
      </c>
      <c r="F19" s="8">
        <v>2914</v>
      </c>
      <c r="G19" s="11">
        <v>3118</v>
      </c>
      <c r="H19" s="11">
        <v>2914</v>
      </c>
      <c r="I19" s="11">
        <v>2880</v>
      </c>
      <c r="J19" s="11">
        <v>2850</v>
      </c>
      <c r="K19" s="11">
        <v>2850</v>
      </c>
    </row>
    <row r="20" spans="1:12" ht="52.5" customHeight="1" x14ac:dyDescent="0.25">
      <c r="A20" s="16">
        <v>8</v>
      </c>
      <c r="B20" s="17" t="s">
        <v>125</v>
      </c>
      <c r="C20" s="18" t="s">
        <v>19</v>
      </c>
      <c r="D20" s="14" t="s">
        <v>58</v>
      </c>
      <c r="E20" s="14" t="s">
        <v>84</v>
      </c>
      <c r="F20" s="8">
        <v>255</v>
      </c>
      <c r="G20" s="11">
        <v>1342</v>
      </c>
      <c r="H20" s="11">
        <v>1120</v>
      </c>
      <c r="I20" s="11">
        <v>1170</v>
      </c>
      <c r="J20" s="11">
        <v>1170</v>
      </c>
      <c r="K20" s="11">
        <v>1170</v>
      </c>
    </row>
    <row r="21" spans="1:12" ht="45" hidden="1" customHeight="1" x14ac:dyDescent="0.25">
      <c r="A21" s="16">
        <v>10</v>
      </c>
      <c r="B21" s="17" t="s">
        <v>125</v>
      </c>
      <c r="C21" s="18" t="s">
        <v>20</v>
      </c>
      <c r="D21" s="14" t="s">
        <v>58</v>
      </c>
      <c r="E21" s="14" t="s">
        <v>85</v>
      </c>
      <c r="F21" s="8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2" ht="45" customHeight="1" x14ac:dyDescent="0.25">
      <c r="A22" s="16">
        <v>9</v>
      </c>
      <c r="B22" s="17" t="s">
        <v>125</v>
      </c>
      <c r="C22" s="18" t="s">
        <v>21</v>
      </c>
      <c r="D22" s="14" t="s">
        <v>58</v>
      </c>
      <c r="E22" s="14" t="s">
        <v>86</v>
      </c>
      <c r="F22" s="8">
        <v>89</v>
      </c>
      <c r="G22" s="11">
        <v>121</v>
      </c>
      <c r="H22" s="11">
        <v>55</v>
      </c>
      <c r="I22" s="11">
        <v>60</v>
      </c>
      <c r="J22" s="11">
        <v>60</v>
      </c>
      <c r="K22" s="11">
        <v>60</v>
      </c>
    </row>
    <row r="23" spans="1:12" ht="45" customHeight="1" x14ac:dyDescent="0.25">
      <c r="A23" s="16">
        <v>10</v>
      </c>
      <c r="B23" s="17" t="s">
        <v>125</v>
      </c>
      <c r="C23" s="18" t="s">
        <v>138</v>
      </c>
      <c r="D23" s="14" t="s">
        <v>58</v>
      </c>
      <c r="E23" s="14" t="s">
        <v>139</v>
      </c>
      <c r="F23" s="8">
        <v>0</v>
      </c>
      <c r="G23" s="11">
        <v>230</v>
      </c>
      <c r="H23" s="11">
        <v>300</v>
      </c>
      <c r="I23" s="11">
        <v>200</v>
      </c>
      <c r="J23" s="11">
        <v>200</v>
      </c>
      <c r="K23" s="11">
        <v>200</v>
      </c>
    </row>
    <row r="24" spans="1:12" ht="27" customHeight="1" x14ac:dyDescent="0.25">
      <c r="A24" s="16">
        <v>11</v>
      </c>
      <c r="B24" s="17" t="s">
        <v>125</v>
      </c>
      <c r="C24" s="18" t="s">
        <v>22</v>
      </c>
      <c r="D24" s="14" t="s">
        <v>54</v>
      </c>
      <c r="E24" s="14" t="s">
        <v>87</v>
      </c>
      <c r="F24" s="8">
        <v>618605</v>
      </c>
      <c r="G24" s="11">
        <v>486423</v>
      </c>
      <c r="H24" s="11">
        <v>638966</v>
      </c>
      <c r="I24" s="11">
        <v>665164</v>
      </c>
      <c r="J24" s="11">
        <v>711725</v>
      </c>
      <c r="K24" s="11">
        <v>760834</v>
      </c>
    </row>
    <row r="25" spans="1:12" ht="37.5" customHeight="1" x14ac:dyDescent="0.25">
      <c r="A25" s="16">
        <v>12</v>
      </c>
      <c r="B25" s="17" t="s">
        <v>125</v>
      </c>
      <c r="C25" s="18" t="s">
        <v>23</v>
      </c>
      <c r="D25" s="14" t="s">
        <v>59</v>
      </c>
      <c r="E25" s="14" t="s">
        <v>87</v>
      </c>
      <c r="F25" s="8">
        <v>188773</v>
      </c>
      <c r="G25" s="11">
        <v>188429</v>
      </c>
      <c r="H25" s="11">
        <v>205696</v>
      </c>
      <c r="I25" s="11">
        <v>214746</v>
      </c>
      <c r="J25" s="11">
        <v>222692</v>
      </c>
      <c r="K25" s="11">
        <v>231377</v>
      </c>
    </row>
    <row r="26" spans="1:12" ht="36" customHeight="1" x14ac:dyDescent="0.25">
      <c r="A26" s="16">
        <v>13</v>
      </c>
      <c r="B26" s="17" t="s">
        <v>125</v>
      </c>
      <c r="C26" s="18" t="s">
        <v>100</v>
      </c>
      <c r="D26" s="14" t="s">
        <v>60</v>
      </c>
      <c r="E26" s="14" t="s">
        <v>87</v>
      </c>
      <c r="F26" s="8">
        <v>92888</v>
      </c>
      <c r="G26" s="11">
        <v>79823</v>
      </c>
      <c r="H26" s="11">
        <v>85062</v>
      </c>
      <c r="I26" s="11">
        <v>88805</v>
      </c>
      <c r="J26" s="11">
        <v>92091</v>
      </c>
      <c r="K26" s="11">
        <v>95683</v>
      </c>
    </row>
    <row r="27" spans="1:12" ht="26.25" customHeight="1" x14ac:dyDescent="0.25">
      <c r="A27" s="16">
        <v>14</v>
      </c>
      <c r="B27" s="17" t="s">
        <v>125</v>
      </c>
      <c r="C27" s="18" t="s">
        <v>101</v>
      </c>
      <c r="D27" s="14" t="s">
        <v>61</v>
      </c>
      <c r="E27" s="14" t="s">
        <v>87</v>
      </c>
      <c r="F27" s="8">
        <v>2848</v>
      </c>
      <c r="G27" s="11">
        <v>1596</v>
      </c>
      <c r="H27" s="11">
        <v>2959</v>
      </c>
      <c r="I27" s="11">
        <v>3045</v>
      </c>
      <c r="J27" s="11">
        <v>3127</v>
      </c>
      <c r="K27" s="11">
        <v>3215</v>
      </c>
    </row>
    <row r="28" spans="1:12" ht="63.75" customHeight="1" x14ac:dyDescent="0.25">
      <c r="A28" s="16">
        <v>15</v>
      </c>
      <c r="B28" s="17" t="s">
        <v>125</v>
      </c>
      <c r="C28" s="18" t="s">
        <v>102</v>
      </c>
      <c r="D28" s="14" t="s">
        <v>62</v>
      </c>
      <c r="E28" s="14" t="s">
        <v>87</v>
      </c>
      <c r="F28" s="8">
        <v>3036</v>
      </c>
      <c r="G28" s="11">
        <v>1402</v>
      </c>
      <c r="H28" s="11">
        <v>2486</v>
      </c>
      <c r="I28" s="11">
        <v>2595</v>
      </c>
      <c r="J28" s="11">
        <v>2691</v>
      </c>
      <c r="K28" s="11">
        <v>2496</v>
      </c>
    </row>
    <row r="29" spans="1:12" ht="81.75" customHeight="1" x14ac:dyDescent="0.25">
      <c r="A29" s="16">
        <v>16</v>
      </c>
      <c r="B29" s="17" t="s">
        <v>125</v>
      </c>
      <c r="C29" s="18" t="s">
        <v>24</v>
      </c>
      <c r="D29" s="14" t="s">
        <v>63</v>
      </c>
      <c r="E29" s="14" t="s">
        <v>87</v>
      </c>
      <c r="F29" s="8">
        <v>26754</v>
      </c>
      <c r="G29" s="11">
        <v>14774</v>
      </c>
      <c r="H29" s="11">
        <v>43218</v>
      </c>
      <c r="I29" s="11">
        <v>44904</v>
      </c>
      <c r="J29" s="11">
        <v>46565</v>
      </c>
      <c r="K29" s="11">
        <v>48195</v>
      </c>
    </row>
    <row r="30" spans="1:12" ht="31.5" customHeight="1" x14ac:dyDescent="0.25">
      <c r="A30" s="16">
        <v>17</v>
      </c>
      <c r="B30" s="17" t="s">
        <v>125</v>
      </c>
      <c r="C30" s="18" t="s">
        <v>25</v>
      </c>
      <c r="D30" s="14" t="s">
        <v>64</v>
      </c>
      <c r="E30" s="14" t="s">
        <v>87</v>
      </c>
      <c r="F30" s="8">
        <v>88213</v>
      </c>
      <c r="G30" s="11">
        <v>83174</v>
      </c>
      <c r="H30" s="11">
        <v>99333</v>
      </c>
      <c r="I30" s="11">
        <v>98649</v>
      </c>
      <c r="J30" s="13">
        <v>102200</v>
      </c>
      <c r="K30" s="13">
        <v>106084</v>
      </c>
    </row>
    <row r="31" spans="1:12" ht="30" customHeight="1" x14ac:dyDescent="0.25">
      <c r="A31" s="16">
        <v>18</v>
      </c>
      <c r="B31" s="17" t="s">
        <v>125</v>
      </c>
      <c r="C31" s="18" t="s">
        <v>26</v>
      </c>
      <c r="D31" s="14" t="s">
        <v>65</v>
      </c>
      <c r="E31" s="14" t="s">
        <v>87</v>
      </c>
      <c r="F31" s="8">
        <v>65586</v>
      </c>
      <c r="G31" s="11">
        <v>42173</v>
      </c>
      <c r="H31" s="11">
        <v>50915</v>
      </c>
      <c r="I31" s="11">
        <v>54823</v>
      </c>
      <c r="J31" s="11">
        <v>54823</v>
      </c>
      <c r="K31" s="11">
        <v>54823</v>
      </c>
      <c r="L31" s="4"/>
    </row>
    <row r="32" spans="1:12" ht="44.25" customHeight="1" x14ac:dyDescent="0.25">
      <c r="A32" s="16">
        <v>19</v>
      </c>
      <c r="B32" s="17" t="s">
        <v>125</v>
      </c>
      <c r="C32" s="18" t="s">
        <v>27</v>
      </c>
      <c r="D32" s="14" t="s">
        <v>66</v>
      </c>
      <c r="E32" s="14" t="s">
        <v>87</v>
      </c>
      <c r="F32" s="8">
        <v>3384</v>
      </c>
      <c r="G32" s="11">
        <v>4655</v>
      </c>
      <c r="H32" s="11">
        <v>5270</v>
      </c>
      <c r="I32" s="11">
        <v>5581</v>
      </c>
      <c r="J32" s="11">
        <v>5581</v>
      </c>
      <c r="K32" s="11">
        <v>5581</v>
      </c>
    </row>
    <row r="33" spans="1:12" ht="81" customHeight="1" x14ac:dyDescent="0.25">
      <c r="A33" s="16">
        <v>20</v>
      </c>
      <c r="B33" s="17" t="s">
        <v>125</v>
      </c>
      <c r="C33" s="18" t="s">
        <v>28</v>
      </c>
      <c r="D33" s="14" t="s">
        <v>67</v>
      </c>
      <c r="E33" s="14" t="s">
        <v>87</v>
      </c>
      <c r="F33" s="8">
        <v>25972</v>
      </c>
      <c r="G33" s="11">
        <v>19563</v>
      </c>
      <c r="H33" s="11">
        <v>24479</v>
      </c>
      <c r="I33" s="11">
        <v>24723</v>
      </c>
      <c r="J33" s="11">
        <v>24723</v>
      </c>
      <c r="K33" s="11">
        <v>24723</v>
      </c>
    </row>
    <row r="34" spans="1:12" ht="52.5" customHeight="1" x14ac:dyDescent="0.25">
      <c r="A34" s="16">
        <v>21</v>
      </c>
      <c r="B34" s="17" t="s">
        <v>125</v>
      </c>
      <c r="C34" s="18" t="s">
        <v>103</v>
      </c>
      <c r="D34" s="14" t="s">
        <v>104</v>
      </c>
      <c r="E34" s="14" t="s">
        <v>87</v>
      </c>
      <c r="F34" s="8"/>
      <c r="G34" s="11">
        <v>1</v>
      </c>
      <c r="H34" s="11">
        <v>3</v>
      </c>
      <c r="I34" s="11"/>
      <c r="J34" s="11"/>
      <c r="K34" s="11"/>
    </row>
    <row r="35" spans="1:12" ht="30.75" customHeight="1" x14ac:dyDescent="0.25">
      <c r="A35" s="16">
        <v>22</v>
      </c>
      <c r="B35" s="17" t="s">
        <v>125</v>
      </c>
      <c r="C35" s="18" t="s">
        <v>29</v>
      </c>
      <c r="D35" s="14" t="s">
        <v>58</v>
      </c>
      <c r="E35" s="14" t="s">
        <v>87</v>
      </c>
      <c r="F35" s="8">
        <v>604</v>
      </c>
      <c r="G35" s="11">
        <v>713</v>
      </c>
      <c r="H35" s="11">
        <v>655</v>
      </c>
      <c r="I35" s="11">
        <v>610</v>
      </c>
      <c r="J35" s="11">
        <v>610</v>
      </c>
      <c r="K35" s="11">
        <v>610</v>
      </c>
    </row>
    <row r="36" spans="1:12" ht="42" customHeight="1" x14ac:dyDescent="0.25">
      <c r="A36" s="16">
        <v>23</v>
      </c>
      <c r="B36" s="17" t="s">
        <v>125</v>
      </c>
      <c r="C36" s="18" t="s">
        <v>30</v>
      </c>
      <c r="D36" s="14" t="s">
        <v>58</v>
      </c>
      <c r="E36" s="14" t="s">
        <v>88</v>
      </c>
      <c r="F36" s="8">
        <v>8258</v>
      </c>
      <c r="G36" s="11">
        <v>7073</v>
      </c>
      <c r="H36" s="11">
        <v>6547</v>
      </c>
      <c r="I36" s="11">
        <v>6175</v>
      </c>
      <c r="J36" s="11">
        <v>6175</v>
      </c>
      <c r="K36" s="11">
        <v>6175</v>
      </c>
      <c r="L36" s="4"/>
    </row>
    <row r="37" spans="1:12" ht="28.5" customHeight="1" x14ac:dyDescent="0.25">
      <c r="A37" s="16">
        <v>24</v>
      </c>
      <c r="B37" s="17" t="s">
        <v>125</v>
      </c>
      <c r="C37" s="18" t="s">
        <v>31</v>
      </c>
      <c r="D37" s="14" t="s">
        <v>58</v>
      </c>
      <c r="E37" s="14" t="s">
        <v>89</v>
      </c>
      <c r="F37" s="8">
        <v>29</v>
      </c>
      <c r="G37" s="11">
        <v>0</v>
      </c>
      <c r="H37" s="11">
        <v>10</v>
      </c>
      <c r="I37" s="11">
        <v>10</v>
      </c>
      <c r="J37" s="11">
        <v>10</v>
      </c>
      <c r="K37" s="11">
        <v>10</v>
      </c>
    </row>
    <row r="38" spans="1:12" ht="53.25" customHeight="1" x14ac:dyDescent="0.25">
      <c r="A38" s="16">
        <v>25</v>
      </c>
      <c r="B38" s="17" t="s">
        <v>125</v>
      </c>
      <c r="C38" s="18" t="s">
        <v>32</v>
      </c>
      <c r="D38" s="14" t="s">
        <v>58</v>
      </c>
      <c r="E38" s="14" t="s">
        <v>154</v>
      </c>
      <c r="F38" s="8">
        <v>814</v>
      </c>
      <c r="G38" s="11">
        <v>277</v>
      </c>
      <c r="H38" s="11">
        <v>685</v>
      </c>
      <c r="I38" s="11">
        <v>700</v>
      </c>
      <c r="J38" s="11">
        <v>700</v>
      </c>
      <c r="K38" s="11">
        <v>700</v>
      </c>
    </row>
    <row r="39" spans="1:12" ht="39" customHeight="1" x14ac:dyDescent="0.25">
      <c r="A39" s="16">
        <v>26</v>
      </c>
      <c r="B39" s="17" t="s">
        <v>125</v>
      </c>
      <c r="C39" s="18" t="s">
        <v>33</v>
      </c>
      <c r="D39" s="14" t="s">
        <v>58</v>
      </c>
      <c r="E39" s="14" t="s">
        <v>90</v>
      </c>
      <c r="F39" s="8"/>
      <c r="G39" s="11">
        <v>5</v>
      </c>
      <c r="H39" s="11"/>
      <c r="I39" s="11"/>
      <c r="J39" s="11"/>
      <c r="K39" s="11"/>
    </row>
    <row r="40" spans="1:12" ht="77.25" customHeight="1" x14ac:dyDescent="0.25">
      <c r="A40" s="16">
        <v>27</v>
      </c>
      <c r="B40" s="17" t="s">
        <v>125</v>
      </c>
      <c r="C40" s="18" t="s">
        <v>34</v>
      </c>
      <c r="D40" s="14" t="s">
        <v>58</v>
      </c>
      <c r="E40" s="14" t="s">
        <v>91</v>
      </c>
      <c r="F40" s="8">
        <v>1074</v>
      </c>
      <c r="G40" s="11">
        <v>1070</v>
      </c>
      <c r="H40" s="11">
        <v>1110</v>
      </c>
      <c r="I40" s="11">
        <v>1196</v>
      </c>
      <c r="J40" s="11">
        <v>1196</v>
      </c>
      <c r="K40" s="11">
        <v>1196</v>
      </c>
    </row>
    <row r="41" spans="1:12" ht="35.25" hidden="1" customHeight="1" x14ac:dyDescent="0.25">
      <c r="A41" s="16">
        <v>30</v>
      </c>
      <c r="B41" s="17" t="s">
        <v>125</v>
      </c>
      <c r="C41" s="18" t="s">
        <v>35</v>
      </c>
      <c r="D41" s="14" t="s">
        <v>58</v>
      </c>
      <c r="E41" s="14" t="s">
        <v>92</v>
      </c>
      <c r="F41" s="8">
        <v>0</v>
      </c>
      <c r="G41" s="11"/>
      <c r="H41" s="11">
        <v>0</v>
      </c>
      <c r="I41" s="11">
        <v>0</v>
      </c>
      <c r="J41" s="11">
        <v>0</v>
      </c>
      <c r="K41" s="11">
        <v>0</v>
      </c>
    </row>
    <row r="42" spans="1:12" ht="0.75" hidden="1" customHeight="1" x14ac:dyDescent="0.25">
      <c r="A42" s="16">
        <v>31</v>
      </c>
      <c r="B42" s="17" t="s">
        <v>125</v>
      </c>
      <c r="C42" s="18" t="s">
        <v>130</v>
      </c>
      <c r="D42" s="14" t="s">
        <v>58</v>
      </c>
      <c r="E42" s="14" t="s">
        <v>131</v>
      </c>
      <c r="F42" s="8"/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2" ht="39.75" customHeight="1" x14ac:dyDescent="0.25">
      <c r="A43" s="16">
        <v>28</v>
      </c>
      <c r="B43" s="17" t="s">
        <v>125</v>
      </c>
      <c r="C43" s="18" t="s">
        <v>36</v>
      </c>
      <c r="D43" s="14" t="s">
        <v>58</v>
      </c>
      <c r="E43" s="14" t="s">
        <v>93</v>
      </c>
      <c r="F43" s="8">
        <v>73</v>
      </c>
      <c r="G43" s="11">
        <v>35</v>
      </c>
      <c r="H43" s="11">
        <v>73</v>
      </c>
      <c r="I43" s="11">
        <v>78</v>
      </c>
      <c r="J43" s="11">
        <v>78</v>
      </c>
      <c r="K43" s="11">
        <v>78</v>
      </c>
    </row>
    <row r="44" spans="1:12" ht="40.5" customHeight="1" x14ac:dyDescent="0.25">
      <c r="A44" s="16">
        <v>29</v>
      </c>
      <c r="B44" s="17" t="s">
        <v>125</v>
      </c>
      <c r="C44" s="18" t="s">
        <v>37</v>
      </c>
      <c r="D44" s="14" t="s">
        <v>58</v>
      </c>
      <c r="E44" s="14" t="s">
        <v>155</v>
      </c>
      <c r="F44" s="8">
        <v>565</v>
      </c>
      <c r="G44" s="11">
        <v>912</v>
      </c>
      <c r="H44" s="11">
        <v>565</v>
      </c>
      <c r="I44" s="11">
        <v>555</v>
      </c>
      <c r="J44" s="11">
        <v>555</v>
      </c>
      <c r="K44" s="11">
        <v>555</v>
      </c>
    </row>
    <row r="45" spans="1:12" ht="56.25" customHeight="1" x14ac:dyDescent="0.25">
      <c r="A45" s="16">
        <v>30</v>
      </c>
      <c r="B45" s="17" t="s">
        <v>125</v>
      </c>
      <c r="C45" s="18" t="s">
        <v>38</v>
      </c>
      <c r="D45" s="14" t="s">
        <v>58</v>
      </c>
      <c r="E45" s="14" t="s">
        <v>94</v>
      </c>
      <c r="F45" s="8">
        <v>245</v>
      </c>
      <c r="G45" s="11">
        <v>12</v>
      </c>
      <c r="H45" s="11">
        <v>180</v>
      </c>
      <c r="I45" s="11">
        <v>180</v>
      </c>
      <c r="J45" s="11">
        <v>180</v>
      </c>
      <c r="K45" s="11">
        <v>180</v>
      </c>
    </row>
    <row r="46" spans="1:12" ht="75.75" customHeight="1" x14ac:dyDescent="0.25">
      <c r="A46" s="16">
        <v>31</v>
      </c>
      <c r="B46" s="17" t="s">
        <v>125</v>
      </c>
      <c r="C46" s="18" t="s">
        <v>39</v>
      </c>
      <c r="D46" s="14" t="s">
        <v>58</v>
      </c>
      <c r="E46" s="14" t="s">
        <v>95</v>
      </c>
      <c r="F46" s="8">
        <v>40</v>
      </c>
      <c r="G46" s="11">
        <v>14</v>
      </c>
      <c r="H46" s="11">
        <v>40</v>
      </c>
      <c r="I46" s="11">
        <v>40</v>
      </c>
      <c r="J46" s="11">
        <v>40</v>
      </c>
      <c r="K46" s="11">
        <v>40</v>
      </c>
    </row>
    <row r="47" spans="1:12" ht="51" customHeight="1" x14ac:dyDescent="0.25">
      <c r="A47" s="16">
        <v>32</v>
      </c>
      <c r="B47" s="17" t="s">
        <v>125</v>
      </c>
      <c r="C47" s="18" t="s">
        <v>152</v>
      </c>
      <c r="D47" s="14" t="s">
        <v>58</v>
      </c>
      <c r="E47" s="14" t="s">
        <v>151</v>
      </c>
      <c r="F47" s="8"/>
      <c r="G47" s="11">
        <v>50</v>
      </c>
      <c r="H47" s="11">
        <v>50</v>
      </c>
      <c r="I47" s="11"/>
      <c r="J47" s="11"/>
      <c r="K47" s="11"/>
    </row>
    <row r="48" spans="1:12" ht="85.5" customHeight="1" x14ac:dyDescent="0.25">
      <c r="A48" s="16">
        <v>33</v>
      </c>
      <c r="B48" s="17" t="s">
        <v>125</v>
      </c>
      <c r="C48" s="18" t="s">
        <v>40</v>
      </c>
      <c r="D48" s="14" t="s">
        <v>58</v>
      </c>
      <c r="E48" s="14" t="s">
        <v>96</v>
      </c>
      <c r="F48" s="8">
        <v>1735</v>
      </c>
      <c r="G48" s="11">
        <v>2061</v>
      </c>
      <c r="H48" s="11">
        <v>1735</v>
      </c>
      <c r="I48" s="11">
        <v>1735</v>
      </c>
      <c r="J48" s="11">
        <v>1735</v>
      </c>
      <c r="K48" s="11">
        <v>1735</v>
      </c>
    </row>
    <row r="49" spans="1:11" ht="30.75" customHeight="1" x14ac:dyDescent="0.25">
      <c r="A49" s="16">
        <v>34</v>
      </c>
      <c r="B49" s="17" t="s">
        <v>125</v>
      </c>
      <c r="C49" s="18" t="s">
        <v>41</v>
      </c>
      <c r="D49" s="14" t="s">
        <v>58</v>
      </c>
      <c r="E49" s="14" t="s">
        <v>97</v>
      </c>
      <c r="F49" s="8">
        <v>20</v>
      </c>
      <c r="G49" s="11">
        <v>10</v>
      </c>
      <c r="H49" s="11">
        <v>30</v>
      </c>
      <c r="I49" s="11">
        <v>35</v>
      </c>
      <c r="J49" s="11">
        <v>35</v>
      </c>
      <c r="K49" s="11">
        <v>35</v>
      </c>
    </row>
    <row r="50" spans="1:11" ht="39" hidden="1" customHeight="1" x14ac:dyDescent="0.25">
      <c r="A50" s="16">
        <v>38</v>
      </c>
      <c r="B50" s="17" t="s">
        <v>125</v>
      </c>
      <c r="C50" s="18" t="s">
        <v>132</v>
      </c>
      <c r="D50" s="14" t="s">
        <v>58</v>
      </c>
      <c r="E50" s="14" t="s">
        <v>133</v>
      </c>
      <c r="F50" s="8"/>
      <c r="G50" s="11">
        <v>0</v>
      </c>
      <c r="H50" s="11"/>
      <c r="I50" s="11"/>
      <c r="J50" s="11"/>
      <c r="K50" s="11"/>
    </row>
    <row r="51" spans="1:11" ht="44.25" customHeight="1" x14ac:dyDescent="0.25">
      <c r="A51" s="16">
        <v>35</v>
      </c>
      <c r="B51" s="17" t="s">
        <v>125</v>
      </c>
      <c r="C51" s="18" t="s">
        <v>105</v>
      </c>
      <c r="D51" s="14" t="s">
        <v>106</v>
      </c>
      <c r="E51" s="14" t="s">
        <v>107</v>
      </c>
      <c r="F51" s="8"/>
      <c r="G51" s="11">
        <v>105</v>
      </c>
      <c r="H51" s="11"/>
      <c r="I51" s="11"/>
      <c r="J51" s="11"/>
      <c r="K51" s="11"/>
    </row>
    <row r="52" spans="1:11" ht="144" customHeight="1" x14ac:dyDescent="0.25">
      <c r="A52" s="16">
        <v>36</v>
      </c>
      <c r="B52" s="17" t="s">
        <v>125</v>
      </c>
      <c r="C52" s="18" t="s">
        <v>158</v>
      </c>
      <c r="D52" s="14" t="s">
        <v>157</v>
      </c>
      <c r="E52" s="14" t="s">
        <v>156</v>
      </c>
      <c r="F52" s="8"/>
      <c r="G52" s="11">
        <v>23</v>
      </c>
      <c r="H52" s="11"/>
      <c r="I52" s="11"/>
      <c r="J52" s="11"/>
      <c r="K52" s="11"/>
    </row>
    <row r="53" spans="1:11" ht="51" x14ac:dyDescent="0.25">
      <c r="A53" s="16">
        <v>37</v>
      </c>
      <c r="B53" s="17" t="s">
        <v>125</v>
      </c>
      <c r="C53" s="18" t="s">
        <v>136</v>
      </c>
      <c r="D53" s="19" t="s">
        <v>135</v>
      </c>
      <c r="E53" s="14" t="s">
        <v>137</v>
      </c>
      <c r="F53" s="8"/>
      <c r="G53" s="11">
        <v>1</v>
      </c>
      <c r="H53" s="11"/>
      <c r="I53" s="11"/>
      <c r="J53" s="11"/>
      <c r="K53" s="11"/>
    </row>
    <row r="54" spans="1:11" ht="78.75" customHeight="1" x14ac:dyDescent="0.25">
      <c r="A54" s="16">
        <v>38</v>
      </c>
      <c r="B54" s="17" t="s">
        <v>125</v>
      </c>
      <c r="C54" s="18" t="s">
        <v>108</v>
      </c>
      <c r="D54" s="14" t="s">
        <v>126</v>
      </c>
      <c r="E54" s="14" t="s">
        <v>98</v>
      </c>
      <c r="F54" s="8"/>
      <c r="G54" s="11">
        <v>1334</v>
      </c>
      <c r="H54" s="11">
        <v>1334</v>
      </c>
      <c r="I54" s="11">
        <v>1310</v>
      </c>
      <c r="J54" s="11"/>
      <c r="K54" s="11"/>
    </row>
    <row r="55" spans="1:11" ht="138.75" customHeight="1" x14ac:dyDescent="0.25">
      <c r="A55" s="16">
        <v>39</v>
      </c>
      <c r="B55" s="17" t="s">
        <v>125</v>
      </c>
      <c r="C55" s="18" t="s">
        <v>42</v>
      </c>
      <c r="D55" s="14" t="s">
        <v>68</v>
      </c>
      <c r="E55" s="14" t="s">
        <v>98</v>
      </c>
      <c r="F55" s="8">
        <v>42154</v>
      </c>
      <c r="G55" s="11">
        <v>32645</v>
      </c>
      <c r="H55" s="11">
        <v>37643</v>
      </c>
      <c r="I55" s="11">
        <f>32655.6+14000</f>
        <v>46655.6</v>
      </c>
      <c r="J55" s="11">
        <v>32655.599999999999</v>
      </c>
      <c r="K55" s="11">
        <v>32655.599999999999</v>
      </c>
    </row>
    <row r="56" spans="1:11" ht="116.25" customHeight="1" x14ac:dyDescent="0.25">
      <c r="A56" s="16">
        <v>40</v>
      </c>
      <c r="B56" s="17" t="s">
        <v>125</v>
      </c>
      <c r="C56" s="18" t="s">
        <v>43</v>
      </c>
      <c r="D56" s="14" t="s">
        <v>69</v>
      </c>
      <c r="E56" s="14" t="s">
        <v>98</v>
      </c>
      <c r="F56" s="8">
        <v>24510</v>
      </c>
      <c r="G56" s="11">
        <v>9411</v>
      </c>
      <c r="H56" s="11">
        <v>8543</v>
      </c>
      <c r="I56" s="11">
        <v>3295.9</v>
      </c>
      <c r="J56" s="11">
        <v>3295.9</v>
      </c>
      <c r="K56" s="11">
        <v>3295.9</v>
      </c>
    </row>
    <row r="57" spans="1:11" ht="141.75" customHeight="1" x14ac:dyDescent="0.25">
      <c r="A57" s="16">
        <v>41</v>
      </c>
      <c r="B57" s="17" t="s">
        <v>125</v>
      </c>
      <c r="C57" s="18" t="s">
        <v>109</v>
      </c>
      <c r="D57" s="14" t="s">
        <v>110</v>
      </c>
      <c r="E57" s="14" t="s">
        <v>98</v>
      </c>
      <c r="F57" s="8"/>
      <c r="G57" s="11">
        <v>4</v>
      </c>
      <c r="H57" s="11"/>
      <c r="I57" s="11"/>
      <c r="J57" s="11"/>
      <c r="K57" s="11"/>
    </row>
    <row r="58" spans="1:11" ht="72" customHeight="1" x14ac:dyDescent="0.25">
      <c r="A58" s="16">
        <v>42</v>
      </c>
      <c r="B58" s="17" t="s">
        <v>125</v>
      </c>
      <c r="C58" s="18" t="s">
        <v>44</v>
      </c>
      <c r="D58" s="14" t="s">
        <v>70</v>
      </c>
      <c r="E58" s="14" t="s">
        <v>98</v>
      </c>
      <c r="F58" s="8">
        <v>17978</v>
      </c>
      <c r="G58" s="11">
        <v>14394</v>
      </c>
      <c r="H58" s="11">
        <v>16428</v>
      </c>
      <c r="I58" s="11">
        <v>18345.7</v>
      </c>
      <c r="J58" s="11">
        <v>18345.7</v>
      </c>
      <c r="K58" s="11">
        <v>18345.7</v>
      </c>
    </row>
    <row r="59" spans="1:11" ht="95.25" customHeight="1" x14ac:dyDescent="0.25">
      <c r="A59" s="16">
        <v>43</v>
      </c>
      <c r="B59" s="17" t="s">
        <v>125</v>
      </c>
      <c r="C59" s="18" t="s">
        <v>45</v>
      </c>
      <c r="D59" s="14" t="s">
        <v>71</v>
      </c>
      <c r="E59" s="14" t="s">
        <v>98</v>
      </c>
      <c r="F59" s="8">
        <v>605</v>
      </c>
      <c r="G59" s="11">
        <v>1289</v>
      </c>
      <c r="H59" s="11">
        <v>1285</v>
      </c>
      <c r="I59" s="11">
        <v>957.4</v>
      </c>
      <c r="J59" s="11">
        <v>957.4</v>
      </c>
      <c r="K59" s="11">
        <v>957.4</v>
      </c>
    </row>
    <row r="60" spans="1:11" ht="38.25" x14ac:dyDescent="0.25">
      <c r="A60" s="16">
        <v>44</v>
      </c>
      <c r="B60" s="17" t="s">
        <v>125</v>
      </c>
      <c r="C60" s="18" t="s">
        <v>111</v>
      </c>
      <c r="D60" s="14" t="s">
        <v>106</v>
      </c>
      <c r="E60" s="14" t="s">
        <v>98</v>
      </c>
      <c r="F60" s="8"/>
      <c r="G60" s="11">
        <v>98</v>
      </c>
      <c r="H60" s="11"/>
      <c r="I60" s="11"/>
      <c r="J60" s="11"/>
      <c r="K60" s="11"/>
    </row>
    <row r="61" spans="1:11" ht="162" customHeight="1" x14ac:dyDescent="0.25">
      <c r="A61" s="16">
        <v>45</v>
      </c>
      <c r="B61" s="17" t="s">
        <v>125</v>
      </c>
      <c r="C61" s="18" t="s">
        <v>46</v>
      </c>
      <c r="D61" s="14" t="s">
        <v>72</v>
      </c>
      <c r="E61" s="14" t="s">
        <v>98</v>
      </c>
      <c r="F61" s="8">
        <v>84137</v>
      </c>
      <c r="G61" s="11">
        <v>17023</v>
      </c>
      <c r="H61" s="11">
        <v>17738</v>
      </c>
      <c r="I61" s="11">
        <f>21597.2+50000</f>
        <v>71597.2</v>
      </c>
      <c r="J61" s="11">
        <v>11597.2</v>
      </c>
      <c r="K61" s="11">
        <v>11597.2</v>
      </c>
    </row>
    <row r="62" spans="1:11" ht="76.5" customHeight="1" x14ac:dyDescent="0.25">
      <c r="A62" s="16">
        <v>46</v>
      </c>
      <c r="B62" s="17" t="s">
        <v>125</v>
      </c>
      <c r="C62" s="18" t="s">
        <v>47</v>
      </c>
      <c r="D62" s="14" t="s">
        <v>73</v>
      </c>
      <c r="E62" s="14" t="s">
        <v>98</v>
      </c>
      <c r="F62" s="8">
        <v>24281</v>
      </c>
      <c r="G62" s="11">
        <v>20690</v>
      </c>
      <c r="H62" s="11">
        <v>20900</v>
      </c>
      <c r="I62" s="11">
        <f>26051.7+6000</f>
        <v>32051.7</v>
      </c>
      <c r="J62" s="11">
        <v>18051.7</v>
      </c>
      <c r="K62" s="11">
        <v>18051.7</v>
      </c>
    </row>
    <row r="63" spans="1:11" ht="91.5" customHeight="1" x14ac:dyDescent="0.25">
      <c r="A63" s="16">
        <v>47</v>
      </c>
      <c r="B63" s="17" t="s">
        <v>125</v>
      </c>
      <c r="C63" s="18" t="s">
        <v>48</v>
      </c>
      <c r="D63" s="14" t="s">
        <v>74</v>
      </c>
      <c r="E63" s="14" t="s">
        <v>98</v>
      </c>
      <c r="F63" s="8"/>
      <c r="G63" s="11">
        <v>875</v>
      </c>
      <c r="H63" s="11"/>
      <c r="I63" s="11"/>
      <c r="J63" s="11"/>
      <c r="K63" s="11"/>
    </row>
    <row r="64" spans="1:11" ht="6" hidden="1" customHeight="1" x14ac:dyDescent="0.25">
      <c r="A64" s="16">
        <v>51</v>
      </c>
      <c r="B64" s="17" t="s">
        <v>125</v>
      </c>
      <c r="C64" s="18" t="s">
        <v>112</v>
      </c>
      <c r="D64" s="14" t="s">
        <v>58</v>
      </c>
      <c r="E64" s="14" t="s">
        <v>98</v>
      </c>
      <c r="F64" s="8"/>
      <c r="G64" s="11">
        <v>0</v>
      </c>
      <c r="H64" s="11"/>
      <c r="I64" s="11"/>
      <c r="J64" s="11"/>
      <c r="K64" s="11"/>
    </row>
    <row r="65" spans="1:11" ht="41.25" customHeight="1" x14ac:dyDescent="0.25">
      <c r="A65" s="16">
        <v>48</v>
      </c>
      <c r="B65" s="17" t="s">
        <v>125</v>
      </c>
      <c r="C65" s="18" t="s">
        <v>49</v>
      </c>
      <c r="D65" s="14" t="s">
        <v>75</v>
      </c>
      <c r="E65" s="14" t="s">
        <v>98</v>
      </c>
      <c r="F65" s="8">
        <v>1170</v>
      </c>
      <c r="G65" s="11">
        <v>1160</v>
      </c>
      <c r="H65" s="11">
        <v>1662</v>
      </c>
      <c r="I65" s="11">
        <v>1910.9</v>
      </c>
      <c r="J65" s="11">
        <v>1910.9</v>
      </c>
      <c r="K65" s="11">
        <v>1910.9</v>
      </c>
    </row>
    <row r="66" spans="1:11" ht="41.25" customHeight="1" x14ac:dyDescent="0.25">
      <c r="A66" s="16">
        <v>49</v>
      </c>
      <c r="B66" s="17" t="s">
        <v>125</v>
      </c>
      <c r="C66" s="18" t="s">
        <v>159</v>
      </c>
      <c r="D66" s="14" t="s">
        <v>106</v>
      </c>
      <c r="E66" s="14" t="s">
        <v>160</v>
      </c>
      <c r="F66" s="8"/>
      <c r="G66" s="11">
        <v>224</v>
      </c>
      <c r="H66" s="11"/>
      <c r="I66" s="11"/>
      <c r="J66" s="11"/>
      <c r="K66" s="11"/>
    </row>
    <row r="67" spans="1:11" ht="24.75" customHeight="1" x14ac:dyDescent="0.25">
      <c r="A67" s="16">
        <v>50</v>
      </c>
      <c r="B67" s="17" t="s">
        <v>125</v>
      </c>
      <c r="C67" s="18" t="s">
        <v>113</v>
      </c>
      <c r="D67" s="14" t="s">
        <v>106</v>
      </c>
      <c r="E67" s="14" t="s">
        <v>99</v>
      </c>
      <c r="F67" s="8"/>
      <c r="G67" s="11">
        <v>7948</v>
      </c>
      <c r="H67" s="11"/>
      <c r="I67" s="11"/>
      <c r="J67" s="11"/>
      <c r="K67" s="11"/>
    </row>
    <row r="68" spans="1:11" ht="75.75" customHeight="1" x14ac:dyDescent="0.25">
      <c r="A68" s="16">
        <v>51</v>
      </c>
      <c r="B68" s="17" t="s">
        <v>125</v>
      </c>
      <c r="C68" s="18" t="s">
        <v>50</v>
      </c>
      <c r="D68" s="14" t="s">
        <v>76</v>
      </c>
      <c r="E68" s="14" t="s">
        <v>99</v>
      </c>
      <c r="F68" s="8">
        <v>360</v>
      </c>
      <c r="G68" s="11">
        <v>3</v>
      </c>
      <c r="H68" s="11">
        <v>106</v>
      </c>
      <c r="I68" s="11"/>
      <c r="J68" s="11"/>
      <c r="K68" s="11">
        <v>0</v>
      </c>
    </row>
    <row r="69" spans="1:11" ht="32.25" customHeight="1" x14ac:dyDescent="0.25">
      <c r="A69" s="16">
        <v>52</v>
      </c>
      <c r="B69" s="17" t="s">
        <v>125</v>
      </c>
      <c r="C69" s="18" t="s">
        <v>51</v>
      </c>
      <c r="D69" s="14" t="s">
        <v>58</v>
      </c>
      <c r="E69" s="14" t="s">
        <v>99</v>
      </c>
      <c r="F69" s="8">
        <v>1021</v>
      </c>
      <c r="G69" s="11">
        <v>733</v>
      </c>
      <c r="H69" s="11">
        <v>1033</v>
      </c>
      <c r="I69" s="11">
        <v>1142</v>
      </c>
      <c r="J69" s="11">
        <v>1252</v>
      </c>
      <c r="K69" s="11">
        <v>1188</v>
      </c>
    </row>
    <row r="70" spans="1:11" ht="32.25" customHeight="1" x14ac:dyDescent="0.25">
      <c r="A70" s="16">
        <v>53</v>
      </c>
      <c r="B70" s="17" t="s">
        <v>125</v>
      </c>
      <c r="C70" s="18" t="s">
        <v>148</v>
      </c>
      <c r="D70" s="14" t="s">
        <v>75</v>
      </c>
      <c r="E70" s="14" t="s">
        <v>99</v>
      </c>
      <c r="F70" s="8">
        <v>2004</v>
      </c>
      <c r="G70" s="11">
        <v>2391</v>
      </c>
      <c r="H70" s="11">
        <v>2004</v>
      </c>
      <c r="I70" s="11">
        <v>2217</v>
      </c>
      <c r="J70" s="11">
        <v>2285</v>
      </c>
      <c r="K70" s="11">
        <v>2181</v>
      </c>
    </row>
    <row r="71" spans="1:11" ht="36.75" customHeight="1" x14ac:dyDescent="0.25">
      <c r="A71" s="16">
        <v>54</v>
      </c>
      <c r="B71" s="17" t="s">
        <v>125</v>
      </c>
      <c r="C71" s="18" t="s">
        <v>52</v>
      </c>
      <c r="D71" s="14" t="s">
        <v>77</v>
      </c>
      <c r="E71" s="14" t="s">
        <v>119</v>
      </c>
      <c r="F71" s="8">
        <v>161</v>
      </c>
      <c r="G71" s="11">
        <v>90</v>
      </c>
      <c r="H71" s="11">
        <v>161</v>
      </c>
      <c r="I71" s="11">
        <v>306</v>
      </c>
      <c r="J71" s="11">
        <v>280</v>
      </c>
      <c r="K71" s="11">
        <v>249</v>
      </c>
    </row>
    <row r="72" spans="1:11" ht="38.25" customHeight="1" x14ac:dyDescent="0.25">
      <c r="A72" s="16">
        <v>55</v>
      </c>
      <c r="B72" s="17" t="s">
        <v>125</v>
      </c>
      <c r="C72" s="18" t="s">
        <v>114</v>
      </c>
      <c r="D72" s="14" t="s">
        <v>106</v>
      </c>
      <c r="E72" s="14" t="s">
        <v>119</v>
      </c>
      <c r="F72" s="8"/>
      <c r="G72" s="11">
        <v>214</v>
      </c>
      <c r="H72" s="11">
        <v>140</v>
      </c>
      <c r="I72" s="11">
        <v>183.8</v>
      </c>
      <c r="J72" s="11">
        <v>161.9</v>
      </c>
      <c r="K72" s="11">
        <v>148.6</v>
      </c>
    </row>
    <row r="73" spans="1:11" ht="39" customHeight="1" x14ac:dyDescent="0.25">
      <c r="A73" s="16">
        <v>56</v>
      </c>
      <c r="B73" s="17" t="s">
        <v>125</v>
      </c>
      <c r="C73" s="18" t="s">
        <v>53</v>
      </c>
      <c r="D73" s="14" t="s">
        <v>76</v>
      </c>
      <c r="E73" s="14" t="s">
        <v>119</v>
      </c>
      <c r="F73" s="8"/>
      <c r="G73" s="11">
        <v>133</v>
      </c>
      <c r="H73" s="11">
        <v>133</v>
      </c>
      <c r="I73" s="11"/>
      <c r="J73" s="11"/>
      <c r="K73" s="11">
        <v>0</v>
      </c>
    </row>
    <row r="74" spans="1:11" ht="47.25" hidden="1" customHeight="1" x14ac:dyDescent="0.25">
      <c r="A74" s="16">
        <v>57</v>
      </c>
      <c r="B74" s="17" t="s">
        <v>125</v>
      </c>
      <c r="C74" s="20" t="s">
        <v>115</v>
      </c>
      <c r="D74" s="14" t="s">
        <v>75</v>
      </c>
      <c r="E74" s="14" t="s">
        <v>119</v>
      </c>
      <c r="F74" s="9"/>
      <c r="G74" s="11">
        <v>0</v>
      </c>
      <c r="H74" s="11"/>
      <c r="I74" s="11"/>
      <c r="J74" s="11"/>
      <c r="K74" s="11"/>
    </row>
    <row r="75" spans="1:11" ht="47.25" customHeight="1" x14ac:dyDescent="0.25">
      <c r="A75" s="16">
        <v>57</v>
      </c>
      <c r="B75" s="17" t="s">
        <v>125</v>
      </c>
      <c r="C75" s="20" t="s">
        <v>115</v>
      </c>
      <c r="D75" s="14" t="s">
        <v>75</v>
      </c>
      <c r="E75" s="14" t="s">
        <v>119</v>
      </c>
      <c r="F75" s="8">
        <v>16.399999999999999</v>
      </c>
      <c r="G75" s="11">
        <v>99</v>
      </c>
      <c r="H75" s="11">
        <v>82</v>
      </c>
      <c r="I75" s="11">
        <v>16.3</v>
      </c>
      <c r="J75" s="11">
        <v>16.3</v>
      </c>
      <c r="K75" s="11">
        <v>16.3</v>
      </c>
    </row>
    <row r="76" spans="1:11" ht="50.25" customHeight="1" x14ac:dyDescent="0.25">
      <c r="A76" s="16">
        <v>58</v>
      </c>
      <c r="B76" s="17" t="s">
        <v>125</v>
      </c>
      <c r="C76" s="20" t="s">
        <v>116</v>
      </c>
      <c r="D76" s="14" t="s">
        <v>106</v>
      </c>
      <c r="E76" s="14" t="s">
        <v>117</v>
      </c>
      <c r="F76" s="9"/>
      <c r="G76" s="13">
        <v>643</v>
      </c>
      <c r="H76" s="11"/>
      <c r="I76" s="11"/>
      <c r="J76" s="11"/>
      <c r="K76" s="11"/>
    </row>
    <row r="77" spans="1:11" ht="55.5" customHeight="1" x14ac:dyDescent="0.25">
      <c r="A77" s="16">
        <v>59</v>
      </c>
      <c r="B77" s="17" t="s">
        <v>125</v>
      </c>
      <c r="C77" s="20" t="s">
        <v>118</v>
      </c>
      <c r="D77" s="14" t="s">
        <v>58</v>
      </c>
      <c r="E77" s="14" t="s">
        <v>117</v>
      </c>
      <c r="F77" s="8">
        <v>954.5</v>
      </c>
      <c r="G77" s="13">
        <v>808</v>
      </c>
      <c r="H77" s="11">
        <v>1392</v>
      </c>
      <c r="I77" s="11">
        <v>1778.8</v>
      </c>
      <c r="J77" s="11">
        <v>1778.8</v>
      </c>
      <c r="K77" s="11">
        <v>1778.8</v>
      </c>
    </row>
    <row r="78" spans="1:11" ht="56.25" hidden="1" customHeight="1" x14ac:dyDescent="0.25">
      <c r="A78" s="16">
        <v>61</v>
      </c>
      <c r="B78" s="17" t="s">
        <v>125</v>
      </c>
      <c r="C78" s="20" t="s">
        <v>134</v>
      </c>
      <c r="D78" s="14" t="s">
        <v>135</v>
      </c>
      <c r="E78" s="14" t="s">
        <v>117</v>
      </c>
      <c r="F78" s="8"/>
      <c r="G78" s="13">
        <v>0</v>
      </c>
      <c r="H78" s="11">
        <v>0</v>
      </c>
      <c r="I78" s="11"/>
      <c r="J78" s="11"/>
      <c r="K78" s="11"/>
    </row>
    <row r="79" spans="1:11" ht="56.25" customHeight="1" x14ac:dyDescent="0.25">
      <c r="A79" s="16">
        <v>60</v>
      </c>
      <c r="B79" s="17" t="s">
        <v>125</v>
      </c>
      <c r="C79" s="20" t="s">
        <v>149</v>
      </c>
      <c r="D79" s="14" t="s">
        <v>58</v>
      </c>
      <c r="E79" s="14" t="s">
        <v>150</v>
      </c>
      <c r="F79" s="8">
        <v>124.9</v>
      </c>
      <c r="G79" s="13">
        <v>125</v>
      </c>
      <c r="H79" s="11">
        <v>124.9</v>
      </c>
      <c r="I79" s="11"/>
      <c r="J79" s="11"/>
      <c r="K79" s="11"/>
    </row>
    <row r="80" spans="1:11" ht="26.25" customHeight="1" x14ac:dyDescent="0.25">
      <c r="A80" s="76" t="s">
        <v>120</v>
      </c>
      <c r="B80" s="76"/>
      <c r="C80" s="76"/>
      <c r="D80" s="76"/>
      <c r="E80" s="76"/>
      <c r="F80" s="10">
        <f>SUM(F12:F79)</f>
        <v>1359854.6999999997</v>
      </c>
      <c r="G80" s="10">
        <f>SUM(G12:G79)</f>
        <v>1073880</v>
      </c>
      <c r="H80" s="10">
        <f>SUM(H12:H79)</f>
        <v>1312897</v>
      </c>
      <c r="I80" s="10">
        <f t="shared" ref="I80:K80" si="0">SUM(I12:I79)</f>
        <v>1429861.2999999998</v>
      </c>
      <c r="J80" s="10">
        <f t="shared" si="0"/>
        <v>1404375.3999999997</v>
      </c>
      <c r="K80" s="10">
        <f t="shared" si="0"/>
        <v>1471910.0999999999</v>
      </c>
    </row>
    <row r="81" spans="4:11" x14ac:dyDescent="0.25">
      <c r="D81" s="2"/>
    </row>
    <row r="82" spans="4:11" x14ac:dyDescent="0.25">
      <c r="D82" s="2"/>
    </row>
    <row r="83" spans="4:11" x14ac:dyDescent="0.25">
      <c r="D83" s="2"/>
    </row>
    <row r="84" spans="4:11" x14ac:dyDescent="0.25">
      <c r="D84" s="2"/>
    </row>
    <row r="85" spans="4:11" x14ac:dyDescent="0.25">
      <c r="D85" s="2"/>
    </row>
    <row r="86" spans="4:11" x14ac:dyDescent="0.25">
      <c r="D86" s="2"/>
      <c r="G86" t="s">
        <v>129</v>
      </c>
      <c r="H86" s="7">
        <f>H51+H67+H72+H76</f>
        <v>140</v>
      </c>
      <c r="I86" s="7">
        <f t="shared" ref="I86:K86" si="1">I51+I67+I72+I76</f>
        <v>183.8</v>
      </c>
      <c r="J86" s="7">
        <f t="shared" si="1"/>
        <v>161.9</v>
      </c>
      <c r="K86" s="7">
        <f t="shared" si="1"/>
        <v>148.6</v>
      </c>
    </row>
    <row r="87" spans="4:11" x14ac:dyDescent="0.25">
      <c r="D87" s="2"/>
      <c r="G87" t="s">
        <v>127</v>
      </c>
      <c r="H87" s="5">
        <f>H68+H73</f>
        <v>239</v>
      </c>
      <c r="I87" s="5">
        <f t="shared" ref="I87:K87" si="2">I68+I73</f>
        <v>0</v>
      </c>
      <c r="J87" s="5">
        <f t="shared" si="2"/>
        <v>0</v>
      </c>
      <c r="K87" s="5">
        <f t="shared" si="2"/>
        <v>0</v>
      </c>
    </row>
    <row r="88" spans="4:11" x14ac:dyDescent="0.25">
      <c r="D88" s="2"/>
      <c r="G88" t="s">
        <v>128</v>
      </c>
      <c r="H88" s="5">
        <f>H13+H14+H15+H16+H18+H19+H20+H21+H22+H23+H35+H36+H37+H38+H40+H41+H43+H44+H45+H46+H48+H49+H69+H77+H52+H42+H50+H79+H47</f>
        <v>18494</v>
      </c>
      <c r="I88" s="5">
        <f t="shared" ref="I88:K88" si="3">I13+I14+I15+I16+I18+I19+I20+I21+I22+I23++I35+I36+I37+I38+I40+I41+I43+I44+I45+I46+I48+I49+I69+I77+I52+I42</f>
        <v>21507.8</v>
      </c>
      <c r="J88" s="5">
        <f t="shared" si="3"/>
        <v>21587.8</v>
      </c>
      <c r="K88" s="5">
        <f t="shared" si="3"/>
        <v>21523.8</v>
      </c>
    </row>
    <row r="89" spans="4:11" x14ac:dyDescent="0.25">
      <c r="D89" s="2"/>
      <c r="G89" t="s">
        <v>140</v>
      </c>
      <c r="H89" s="7">
        <f>H65+H70+H75</f>
        <v>3748</v>
      </c>
      <c r="I89" s="7">
        <f t="shared" ref="I89:K89" si="4">I65+I70+I75</f>
        <v>4144.2</v>
      </c>
      <c r="J89" s="7">
        <f t="shared" si="4"/>
        <v>4212.2</v>
      </c>
      <c r="K89" s="7">
        <f t="shared" si="4"/>
        <v>4108.2</v>
      </c>
    </row>
    <row r="90" spans="4:11" x14ac:dyDescent="0.25">
      <c r="D90" s="2"/>
    </row>
    <row r="91" spans="4:11" x14ac:dyDescent="0.25">
      <c r="D91" s="2"/>
    </row>
    <row r="92" spans="4:11" x14ac:dyDescent="0.25">
      <c r="D92" s="2"/>
    </row>
    <row r="93" spans="4:11" x14ac:dyDescent="0.25">
      <c r="D93" s="2"/>
    </row>
    <row r="94" spans="4:11" x14ac:dyDescent="0.25">
      <c r="D94" s="2"/>
    </row>
    <row r="95" spans="4:11" x14ac:dyDescent="0.25">
      <c r="D95" s="2"/>
    </row>
    <row r="96" spans="4:11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  <row r="105" spans="4:4" x14ac:dyDescent="0.25">
      <c r="D105" s="2"/>
    </row>
  </sheetData>
  <mergeCells count="18">
    <mergeCell ref="A6:C6"/>
    <mergeCell ref="A7:C7"/>
    <mergeCell ref="D6:K7"/>
    <mergeCell ref="A8:C8"/>
    <mergeCell ref="D8:K8"/>
    <mergeCell ref="A80:E80"/>
    <mergeCell ref="A1:K1"/>
    <mergeCell ref="A2:K2"/>
    <mergeCell ref="A5:C5"/>
    <mergeCell ref="D5:K5"/>
    <mergeCell ref="A10:A11"/>
    <mergeCell ref="B10:B11"/>
    <mergeCell ref="C10:D10"/>
    <mergeCell ref="E10:E11"/>
    <mergeCell ref="F10:F11"/>
    <mergeCell ref="G10:G11"/>
    <mergeCell ref="H10:H11"/>
    <mergeCell ref="I10:K10"/>
  </mergeCells>
  <pageMargins left="0.7" right="0.7" top="0.25" bottom="0.2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Последний</vt:lpstr>
      <vt:lpstr>Лист1</vt:lpstr>
      <vt:lpstr>Лист1!Область_печати</vt:lpstr>
      <vt:lpstr>Последний!Область_печати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GorbachevaN</dc:creator>
  <cp:lastModifiedBy>Пузанкова</cp:lastModifiedBy>
  <cp:lastPrinted>2023-11-14T06:38:31Z</cp:lastPrinted>
  <dcterms:created xsi:type="dcterms:W3CDTF">2016-11-08T11:49:16Z</dcterms:created>
  <dcterms:modified xsi:type="dcterms:W3CDTF">2023-11-14T07:35:37Z</dcterms:modified>
</cp:coreProperties>
</file>